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01 - Oprava OZ (položky ..." sheetId="2" r:id="rId2"/>
    <sheet name="002 - Oprava OZ (položky ..." sheetId="3" r:id="rId3"/>
    <sheet name="003 - VRN" sheetId="4" r:id="rId4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'001 - Oprava OZ (položky ...'!$C$84:$K$272</definedName>
    <definedName name="_xlnm.Print_Area" localSheetId="1">'001 - Oprava OZ (položky ...'!$C$72:$K$272</definedName>
    <definedName name="_xlnm.Print_Titles" localSheetId="1">'001 - Oprava OZ (položky ...'!$84:$84</definedName>
    <definedName name="_xlnm._FilterDatabase" localSheetId="2" hidden="1">'002 - Oprava OZ (položky ...'!$C$80:$K$118</definedName>
    <definedName name="_xlnm.Print_Area" localSheetId="2">'002 - Oprava OZ (položky ...'!$C$68:$K$118</definedName>
    <definedName name="_xlnm.Print_Titles" localSheetId="2">'002 - Oprava OZ (položky ...'!$80:$80</definedName>
    <definedName name="_xlnm._FilterDatabase" localSheetId="3" hidden="1">'003 - VRN'!$C$84:$K$114</definedName>
    <definedName name="_xlnm.Print_Area" localSheetId="3">'003 - VRN'!$C$72:$K$114</definedName>
    <definedName name="_xlnm.Print_Titles" localSheetId="3">'003 - VRN'!$84:$84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12"/>
  <c r="BH112"/>
  <c r="BG112"/>
  <c r="BF112"/>
  <c r="T112"/>
  <c r="T111"/>
  <c r="R112"/>
  <c r="R111"/>
  <c r="P112"/>
  <c r="P111"/>
  <c r="BI108"/>
  <c r="BH108"/>
  <c r="BG108"/>
  <c r="BF108"/>
  <c r="T108"/>
  <c r="T107"/>
  <c r="R108"/>
  <c r="R107"/>
  <c r="P108"/>
  <c r="P107"/>
  <c r="BI103"/>
  <c r="BH103"/>
  <c r="BG103"/>
  <c r="BF103"/>
  <c r="T103"/>
  <c r="T102"/>
  <c r="R103"/>
  <c r="R102"/>
  <c r="P103"/>
  <c r="P102"/>
  <c r="BI97"/>
  <c r="BH97"/>
  <c r="BG97"/>
  <c r="BF97"/>
  <c r="T97"/>
  <c r="T96"/>
  <c r="R97"/>
  <c r="R96"/>
  <c r="P97"/>
  <c r="P96"/>
  <c r="BI91"/>
  <c r="BH91"/>
  <c r="BG91"/>
  <c r="BF91"/>
  <c r="T91"/>
  <c r="R91"/>
  <c r="P91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79"/>
  <c r="E7"/>
  <c r="E75"/>
  <c i="3" r="J37"/>
  <c r="J36"/>
  <c i="1" r="AY56"/>
  <c i="3" r="J35"/>
  <c i="1" r="AX56"/>
  <c i="3" r="BI114"/>
  <c r="BH114"/>
  <c r="BG114"/>
  <c r="BF114"/>
  <c r="T114"/>
  <c r="R114"/>
  <c r="P114"/>
  <c r="BI111"/>
  <c r="BH111"/>
  <c r="BG111"/>
  <c r="BF111"/>
  <c r="T111"/>
  <c r="R111"/>
  <c r="P111"/>
  <c r="BI106"/>
  <c r="BH106"/>
  <c r="BG106"/>
  <c r="BF106"/>
  <c r="T106"/>
  <c r="R106"/>
  <c r="P106"/>
  <c r="BI102"/>
  <c r="BH102"/>
  <c r="BG102"/>
  <c r="BF102"/>
  <c r="T102"/>
  <c r="R102"/>
  <c r="P102"/>
  <c r="BI99"/>
  <c r="BH99"/>
  <c r="BG99"/>
  <c r="BF99"/>
  <c r="T99"/>
  <c r="R99"/>
  <c r="P99"/>
  <c r="BI94"/>
  <c r="BH94"/>
  <c r="BG94"/>
  <c r="BF94"/>
  <c r="T94"/>
  <c r="R94"/>
  <c r="P94"/>
  <c r="BI89"/>
  <c r="BH89"/>
  <c r="BG89"/>
  <c r="BF89"/>
  <c r="T89"/>
  <c r="R89"/>
  <c r="P89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2" r="J37"/>
  <c r="J36"/>
  <c i="1" r="AY55"/>
  <c i="2" r="J35"/>
  <c i="1" r="AX55"/>
  <c i="2" r="BI269"/>
  <c r="BH269"/>
  <c r="BG269"/>
  <c r="BF269"/>
  <c r="T269"/>
  <c r="R269"/>
  <c r="P269"/>
  <c r="BI266"/>
  <c r="BH266"/>
  <c r="BG266"/>
  <c r="BF266"/>
  <c r="T266"/>
  <c r="R266"/>
  <c r="P266"/>
  <c r="BI262"/>
  <c r="BH262"/>
  <c r="BG262"/>
  <c r="BF262"/>
  <c r="T262"/>
  <c r="R262"/>
  <c r="P262"/>
  <c r="BI260"/>
  <c r="BH260"/>
  <c r="BG260"/>
  <c r="BF260"/>
  <c r="T260"/>
  <c r="R260"/>
  <c r="P260"/>
  <c r="BI256"/>
  <c r="BH256"/>
  <c r="BG256"/>
  <c r="BF256"/>
  <c r="T256"/>
  <c r="R256"/>
  <c r="P256"/>
  <c r="BI253"/>
  <c r="BH253"/>
  <c r="BG253"/>
  <c r="BF253"/>
  <c r="T253"/>
  <c r="R253"/>
  <c r="P253"/>
  <c r="BI243"/>
  <c r="BH243"/>
  <c r="BG243"/>
  <c r="BF243"/>
  <c r="T243"/>
  <c r="R243"/>
  <c r="P243"/>
  <c r="BI233"/>
  <c r="BH233"/>
  <c r="BG233"/>
  <c r="BF233"/>
  <c r="T233"/>
  <c r="R233"/>
  <c r="P233"/>
  <c r="BI224"/>
  <c r="BH224"/>
  <c r="BG224"/>
  <c r="BF224"/>
  <c r="T224"/>
  <c r="R224"/>
  <c r="P224"/>
  <c r="BI215"/>
  <c r="BH215"/>
  <c r="BG215"/>
  <c r="BF215"/>
  <c r="T215"/>
  <c r="R215"/>
  <c r="P215"/>
  <c r="BI206"/>
  <c r="BH206"/>
  <c r="BG206"/>
  <c r="BF206"/>
  <c r="T206"/>
  <c r="R206"/>
  <c r="P206"/>
  <c r="BI201"/>
  <c r="BH201"/>
  <c r="BG201"/>
  <c r="BF201"/>
  <c r="T201"/>
  <c r="R201"/>
  <c r="P201"/>
  <c r="BI192"/>
  <c r="BH192"/>
  <c r="BG192"/>
  <c r="BF192"/>
  <c r="T192"/>
  <c r="R192"/>
  <c r="P192"/>
  <c r="BI183"/>
  <c r="BH183"/>
  <c r="BG183"/>
  <c r="BF183"/>
  <c r="T183"/>
  <c r="R183"/>
  <c r="P183"/>
  <c r="BI175"/>
  <c r="BH175"/>
  <c r="BG175"/>
  <c r="BF175"/>
  <c r="T175"/>
  <c r="R175"/>
  <c r="P175"/>
  <c r="BI167"/>
  <c r="BH167"/>
  <c r="BG167"/>
  <c r="BF167"/>
  <c r="T167"/>
  <c r="R167"/>
  <c r="P167"/>
  <c r="BI161"/>
  <c r="BH161"/>
  <c r="BG161"/>
  <c r="BF161"/>
  <c r="T161"/>
  <c r="R161"/>
  <c r="P161"/>
  <c r="BI147"/>
  <c r="BH147"/>
  <c r="BG147"/>
  <c r="BF147"/>
  <c r="T147"/>
  <c r="R147"/>
  <c r="P147"/>
  <c r="BI143"/>
  <c r="BH143"/>
  <c r="BG143"/>
  <c r="BF143"/>
  <c r="T143"/>
  <c r="R143"/>
  <c r="P143"/>
  <c r="BI140"/>
  <c r="BH140"/>
  <c r="BG140"/>
  <c r="BF140"/>
  <c r="T140"/>
  <c r="R140"/>
  <c r="P140"/>
  <c r="BI131"/>
  <c r="BH131"/>
  <c r="BG131"/>
  <c r="BF131"/>
  <c r="T131"/>
  <c r="R131"/>
  <c r="P131"/>
  <c r="BI118"/>
  <c r="BH118"/>
  <c r="BG118"/>
  <c r="BF118"/>
  <c r="T118"/>
  <c r="R118"/>
  <c r="P118"/>
  <c r="BI110"/>
  <c r="BH110"/>
  <c r="BG110"/>
  <c r="BF110"/>
  <c r="T110"/>
  <c r="R110"/>
  <c r="P110"/>
  <c r="BI103"/>
  <c r="BH103"/>
  <c r="BG103"/>
  <c r="BF103"/>
  <c r="T103"/>
  <c r="R103"/>
  <c r="P103"/>
  <c r="BI99"/>
  <c r="BH99"/>
  <c r="BG99"/>
  <c r="BF99"/>
  <c r="T99"/>
  <c r="R99"/>
  <c r="P99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79"/>
  <c r="E7"/>
  <c r="E75"/>
  <c i="1" r="L50"/>
  <c r="AM50"/>
  <c r="AM49"/>
  <c r="L49"/>
  <c r="AM47"/>
  <c r="L47"/>
  <c r="L45"/>
  <c r="L44"/>
  <c i="4" r="BK112"/>
  <c r="BK108"/>
  <c r="J108"/>
  <c r="BK103"/>
  <c r="J103"/>
  <c r="BK97"/>
  <c r="J97"/>
  <c r="BK91"/>
  <c r="J91"/>
  <c r="J88"/>
  <c i="3" r="BK114"/>
  <c r="J114"/>
  <c r="BK111"/>
  <c r="J111"/>
  <c r="BK106"/>
  <c r="J106"/>
  <c r="BK102"/>
  <c r="J102"/>
  <c r="BK99"/>
  <c r="J99"/>
  <c r="BK94"/>
  <c r="J94"/>
  <c r="BK89"/>
  <c r="J89"/>
  <c r="BK84"/>
  <c r="J84"/>
  <c i="2" r="BK269"/>
  <c r="J269"/>
  <c r="BK266"/>
  <c r="J266"/>
  <c r="BK262"/>
  <c r="J262"/>
  <c r="BK260"/>
  <c r="J260"/>
  <c r="BK256"/>
  <c r="J256"/>
  <c r="BK253"/>
  <c r="J253"/>
  <c r="BK243"/>
  <c r="J243"/>
  <c r="BK233"/>
  <c r="J233"/>
  <c r="BK224"/>
  <c r="J224"/>
  <c r="BK215"/>
  <c r="J215"/>
  <c r="BK206"/>
  <c r="J206"/>
  <c r="BK201"/>
  <c r="J201"/>
  <c r="BK192"/>
  <c r="J192"/>
  <c r="BK183"/>
  <c r="J183"/>
  <c r="BK175"/>
  <c r="J175"/>
  <c r="BK167"/>
  <c r="J167"/>
  <c r="BK161"/>
  <c r="J161"/>
  <c r="BK147"/>
  <c r="J147"/>
  <c r="BK143"/>
  <c r="J143"/>
  <c r="BK140"/>
  <c r="J140"/>
  <c r="BK131"/>
  <c r="J131"/>
  <c r="BK118"/>
  <c r="J118"/>
  <c r="BK110"/>
  <c r="J110"/>
  <c r="BK103"/>
  <c r="J103"/>
  <c r="BK99"/>
  <c r="J99"/>
  <c r="BK88"/>
  <c r="J88"/>
  <c i="1" r="AS54"/>
  <c i="4" r="J112"/>
  <c r="BK88"/>
  <c i="2" l="1" r="R87"/>
  <c r="P109"/>
  <c r="T109"/>
  <c r="T166"/>
  <c i="4" r="R87"/>
  <c r="R86"/>
  <c r="R85"/>
  <c r="T87"/>
  <c r="T86"/>
  <c r="T85"/>
  <c i="2" r="BK87"/>
  <c r="J87"/>
  <c r="J61"/>
  <c r="P87"/>
  <c r="T87"/>
  <c r="BK109"/>
  <c r="J109"/>
  <c r="J62"/>
  <c r="R109"/>
  <c r="BK166"/>
  <c r="J166"/>
  <c r="J63"/>
  <c r="R166"/>
  <c r="BK252"/>
  <c r="J252"/>
  <c r="J64"/>
  <c r="P252"/>
  <c r="R252"/>
  <c r="T252"/>
  <c r="BK265"/>
  <c r="J265"/>
  <c r="J65"/>
  <c r="P265"/>
  <c r="R265"/>
  <c r="T265"/>
  <c i="3" r="BK83"/>
  <c r="J83"/>
  <c r="J61"/>
  <c r="P83"/>
  <c r="P82"/>
  <c r="P81"/>
  <c i="1" r="AU56"/>
  <c i="3" r="R83"/>
  <c r="R82"/>
  <c r="R81"/>
  <c r="T83"/>
  <c r="T82"/>
  <c r="T81"/>
  <c i="4" r="BK87"/>
  <c r="J87"/>
  <c r="J61"/>
  <c r="P87"/>
  <c r="P86"/>
  <c r="P85"/>
  <c i="1" r="AU57"/>
  <c i="2" r="P166"/>
  <c i="4" r="BK111"/>
  <c r="J111"/>
  <c r="J65"/>
  <c i="2" r="E48"/>
  <c r="J52"/>
  <c r="F55"/>
  <c r="BE88"/>
  <c r="BE99"/>
  <c r="BE103"/>
  <c r="BE110"/>
  <c r="BE118"/>
  <c r="BE131"/>
  <c r="BE140"/>
  <c r="BE143"/>
  <c r="BE147"/>
  <c r="BE161"/>
  <c r="BE167"/>
  <c r="BE175"/>
  <c r="BE183"/>
  <c r="BE192"/>
  <c r="BE201"/>
  <c r="BE206"/>
  <c r="BE215"/>
  <c r="BE224"/>
  <c r="BE233"/>
  <c r="BE243"/>
  <c r="BE253"/>
  <c r="BE256"/>
  <c r="BE260"/>
  <c r="BE262"/>
  <c r="BE266"/>
  <c r="BE269"/>
  <c i="3" r="E48"/>
  <c r="J52"/>
  <c r="F55"/>
  <c r="BE84"/>
  <c r="BE89"/>
  <c r="BE94"/>
  <c r="BE99"/>
  <c r="BE102"/>
  <c r="BE106"/>
  <c r="BE111"/>
  <c r="BE114"/>
  <c i="4" r="E48"/>
  <c r="J52"/>
  <c r="F55"/>
  <c r="BE88"/>
  <c r="BE91"/>
  <c r="BE97"/>
  <c r="BE103"/>
  <c r="BE108"/>
  <c r="BE112"/>
  <c r="BK96"/>
  <c r="J96"/>
  <c r="J62"/>
  <c r="BK102"/>
  <c r="J102"/>
  <c r="J63"/>
  <c r="BK107"/>
  <c r="J107"/>
  <c r="J64"/>
  <c r="F35"/>
  <c i="1" r="BB57"/>
  <c i="2" r="F36"/>
  <c i="1" r="BC55"/>
  <c i="2" r="F37"/>
  <c i="1" r="BD55"/>
  <c i="4" r="J34"/>
  <c i="1" r="AW57"/>
  <c i="3" r="J34"/>
  <c i="1" r="AW56"/>
  <c i="4" r="F36"/>
  <c i="1" r="BC57"/>
  <c i="4" r="F34"/>
  <c i="1" r="BA57"/>
  <c i="4" r="F37"/>
  <c i="1" r="BD57"/>
  <c i="2" r="F34"/>
  <c i="1" r="BA55"/>
  <c i="3" r="F34"/>
  <c i="1" r="BA56"/>
  <c i="3" r="F37"/>
  <c i="1" r="BD56"/>
  <c i="2" r="J34"/>
  <c i="1" r="AW55"/>
  <c i="2" r="F35"/>
  <c i="1" r="BB55"/>
  <c i="3" r="F35"/>
  <c i="1" r="BB56"/>
  <c i="3" r="F36"/>
  <c i="1" r="BC56"/>
  <c i="2" l="1" r="P86"/>
  <c r="P85"/>
  <c i="1" r="AU55"/>
  <c i="2" r="T86"/>
  <c r="T85"/>
  <c r="R86"/>
  <c r="R85"/>
  <c r="BK86"/>
  <c r="J86"/>
  <c r="J60"/>
  <c i="3" r="BK82"/>
  <c r="J82"/>
  <c r="J60"/>
  <c i="4" r="BK86"/>
  <c r="J86"/>
  <c r="J60"/>
  <c i="1" r="AU54"/>
  <c r="BC54"/>
  <c r="W32"/>
  <c i="2" r="J33"/>
  <c i="1" r="AV55"/>
  <c r="AT55"/>
  <c r="BB54"/>
  <c r="W31"/>
  <c i="3" r="F33"/>
  <c i="1" r="AZ56"/>
  <c i="4" r="F33"/>
  <c i="1" r="AZ57"/>
  <c r="BA54"/>
  <c r="W30"/>
  <c r="BD54"/>
  <c r="W33"/>
  <c i="3" r="J33"/>
  <c i="1" r="AV56"/>
  <c r="AT56"/>
  <c i="4" r="J33"/>
  <c i="1" r="AV57"/>
  <c r="AT57"/>
  <c i="2" r="F33"/>
  <c i="1" r="AZ55"/>
  <c i="2" l="1" r="BK85"/>
  <c r="J85"/>
  <c r="J59"/>
  <c i="3" r="BK81"/>
  <c r="J81"/>
  <c r="J59"/>
  <c i="4" r="BK85"/>
  <c r="J85"/>
  <c r="J59"/>
  <c i="1" r="AZ54"/>
  <c r="W29"/>
  <c r="AW54"/>
  <c r="AK30"/>
  <c r="AY54"/>
  <c r="AX54"/>
  <c l="1" r="AV54"/>
  <c r="AK29"/>
  <c i="2" r="J30"/>
  <c i="1" r="AG55"/>
  <c r="AN55"/>
  <c i="3" r="J30"/>
  <c i="1" r="AG56"/>
  <c r="AN56"/>
  <c i="4" r="J30"/>
  <c i="1" r="AG57"/>
  <c r="AN57"/>
  <c i="2" l="1" r="J39"/>
  <c i="3" r="J39"/>
  <c i="4" r="J39"/>
  <c i="1"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<sst xmlns="http://schemas.openxmlformats.org/spreadsheetml/2006/main">
  <si>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</si>
  <si>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</si>
  <si>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</si>
  <si>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</si>
  <si>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</si>
  <si>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{102f6cd3-6af4-46ca-a66a-0324d19102b2}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</si>
  <si>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</si>
  <si>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</si>
  <si>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</si>
  <si>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</si>
  <si>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</si>
  <si>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</si>
  <si>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</si>
  <si>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</si>
  <si>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65020120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</si>
  <si>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</si>
  <si>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</si>
  <si>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trati v úseku Roudnice n.L. - Straškov</t>
  </si>
  <si>
    <t>0,1</t>
  </si>
  <si>
    <t>KSO:</t>
  </si>
  <si>
    <t/>
  </si>
  <si>
    <t>CC-CZ:</t>
  </si>
  <si>
    <t>1</t>
  </si>
  <si>
    <t>Místo:</t>
  </si>
  <si>
    <t xml:space="preserve"> trať 096</t>
  </si>
  <si>
    <t>Datum:</t>
  </si>
  <si>
    <t>2. 3. 2020</t>
  </si>
  <si>
    <t>10</t>
  </si>
  <si>
    <t>100</t>
  </si>
  <si>
    <t>Zadavatel:</t>
  </si>
  <si>
    <t>IČ:</t>
  </si>
  <si>
    <t>709 94 234</t>
  </si>
  <si>
    <t xml:space="preserve"> Správa železnic, OŘ ÚNL, ST ÚNL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</si>
  <si>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</si>
  <si>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</si>
  <si>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</si>
  <si>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</si>
  <si>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</si>
  <si>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</si>
  <si>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</si>
  <si>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</si>
  <si>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</si>
  <si>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</si>
  <si>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</si>
  <si>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</si>
  <si>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</si>
  <si>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</si>
  <si>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</si>
  <si>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</si>
  <si>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</si>
  <si>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</si>
  <si>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</si>
  <si>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</si>
  <si>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</si>
  <si>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</si>
  <si>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</si>
  <si>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</si>
  <si>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</si>
  <si>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</si>
  <si>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</si>
  <si>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</si>
  <si>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</si>
  <si>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</si>
  <si>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</si>
  <si>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</si>
  <si>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</si>
  <si>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</si>
  <si>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</si>
  <si>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</si>
  <si>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</si>
  <si>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</si>
  <si>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</si>
  <si>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</si>
  <si>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</si>
  <si>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</si>
  <si>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</si>
  <si>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</si>
  <si>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</si>
  <si>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</si>
  <si>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</si>
  <si>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</si>
  <si>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</si>
  <si>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</si>
  <si>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Oprava OZ (položky ÚRS)</t>
  </si>
  <si>
    <t>STA</t>
  </si>
  <si>
    <t>{bfde4747-86a6-441b-a08d-b08afeaa4a76}</t>
  </si>
  <si>
    <t>2</t>
  </si>
  <si>
    <t>002</t>
  </si>
  <si>
    <t>Oprava OZ (položky Sborník ÚOŽI)</t>
  </si>
  <si>
    <t>{1a8497aa-4756-432c-a993-ad2083914518}</t>
  </si>
  <si>
    <t>003</t>
  </si>
  <si>
    <t>VRN</t>
  </si>
  <si>
    <t>{ad8ed3e3-e006-4a0d-818d-a8e8da52f3ce}</t>
  </si>
  <si>
    <t>KRYCÍ LIST SOUPISU PRACÍ</t>
  </si>
  <si>
    <t>Objekt:</t>
  </si>
  <si>
    <t>001 - Oprava OZ (položky ÚRS)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</si>
  <si>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</si>
  <si>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</si>
  <si>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</si>
  <si>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</si>
  <si>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</si>
  <si>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</si>
  <si>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 Zakládání</t>
  </si>
  <si>
    <t xml:space="preserve">    9 - Ostatní konstrukce a práce-bourání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</si>
  <si>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</si>
  <si>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</si>
  <si>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</si>
  <si>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</si>
  <si>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</si>
  <si>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</si>
  <si>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</si>
  <si>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</si>
  <si>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</si>
  <si>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</si>
  <si>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</si>
  <si>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</si>
  <si>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</si>
  <si>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</si>
  <si>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</si>
  <si>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</si>
  <si>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</si>
  <si>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</si>
  <si>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</si>
  <si>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</si>
  <si>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122212501</t>
  </si>
  <si>
    <t>Odkopávky a prokopávky nezapažené pro železnice ručně do 10 m3 v soudržné hornině tř. 3</t>
  </si>
  <si>
    <t>m3</t>
  </si>
  <si>
    <t>CS ÚRS 2019 02</t>
  </si>
  <si>
    <t>4</t>
  </si>
  <si>
    <t>1823103459</t>
  </si>
  <si>
    <t>PP</t>
  </si>
  <si>
    <t>Odkopávky a prokopávky pro spodní stavbu železnic ručně objemu do 10 m3 s přemístěním výkopku v příčných profilech do 15 m nebo s naložením na dopravní prostředek v horninách tř. 3 soudržných</t>
  </si>
  <si>
    <t>PSC</t>
  </si>
  <si>
    <t xml:space="preserve">Poznámka k souboru cen:_x000d_
1. Ceny lze použít i pro vykopávky: a) příkopů pro železnice a to i tehdy, jsou-li vykopávky těchto příkopů samostatným objektem; b) v zemnících na suchu, jestliže tyto vykopávky souvisejí územně s odkopávkami nebo prokopávkami pro spodní stavbu železnic; c) při zahlubování železnice při mimoúrovňovém křížení a pro vykopávky pod mosty vybudovanými v předstihu, pokud vzdálenost vnějších hran mostu, měřená ve svislé rovině proložená podélnou osou procházející železnice, nepřesahuje 15 m. Je-li tato vzdálenost větší, oceňují se náklady na vykopávky pod mostem cenami do 100 m3 pro jakýkoliv objem vykopávky; d) sejmutí podorničí. 2. Odkopávky a prokopávky pro spodní stavbu železnic v roubených prostorech se oceňují podle čl. 3116 Všeobecných podmínek tohoto katalogu. 3. Je-li při odkopávce nebo prokopávce pro spodní stavbu železnic mezi výkopištěm a násypištěm v příčném profilu dopravní nebo jiný pruh, na němž podle projektu nemá být zemními pracemi rušen provoz, nepovažuje se vodorovné přemístění výkopku z výkopiště za vodorovné přemístění výkopku v příčném profilu, ať je šířka pláně spodku jakákoliv. Toto vodorovné přemístění se oceňuje podle čl. 3162 Všeobecných podmínek tohoto katalogu. </t>
  </si>
  <si>
    <t>VV</t>
  </si>
  <si>
    <t xml:space="preserve">pata </t>
  </si>
  <si>
    <t xml:space="preserve">vpravo </t>
  </si>
  <si>
    <t>0,4*0,3*(30+13+15+45+21+15)</t>
  </si>
  <si>
    <t xml:space="preserve">vlevo </t>
  </si>
  <si>
    <t>0,4*0,3*(3+58+56+30+30)</t>
  </si>
  <si>
    <t>základy</t>
  </si>
  <si>
    <t>0,8*1*30</t>
  </si>
  <si>
    <t>Součet</t>
  </si>
  <si>
    <t>122212509</t>
  </si>
  <si>
    <t>Příplatek k odkopávkám pro železnice ručně v hornině tř. 3 za lepivost</t>
  </si>
  <si>
    <t>1262870248</t>
  </si>
  <si>
    <t>Odkopávky a prokopávky pro spodní stavbu železnic ručně objemu do 10 m3 s přemístěním výkopku v příčných profilech do 15 m nebo s naložením na dopravní prostředek v horninách tř. 3 Příplatek k cenám za lepivost horniny tř. 3</t>
  </si>
  <si>
    <t>61,920</t>
  </si>
  <si>
    <t>3</t>
  </si>
  <si>
    <t>174101102</t>
  </si>
  <si>
    <t>Zásyp v uzavřených prostorech sypaninou se zhutněním</t>
  </si>
  <si>
    <t>-820170736</t>
  </si>
  <si>
    <t>Zásyp sypaninou z jakékoliv horniny s uložením výkopku ve vrstvách se zhutněním v uzavřených prostorách s urovnáním povrchu zásypu</t>
  </si>
  <si>
    <t xml:space="preserve">Poznámka k souboru cen:_x000d_
1. Ceny 174 10- . . jsou určeny pro zhutněné zásypy s mírou zhutnění: a) z hornin soudržných do 100 % PS, b) z hornin nesoudržných do I(d) 0,9, c) z hornin kamenitých pro jakoukoliv míru zhutnění. 2. Je-li projektem předepsáno vyšší zhutnění, podle bodu a) a b) poznámky č 1., ocení se zásyp individuálně. 3. Ceny nelze použít pro zásyp rýh pro drenážní trativody pro lesnicko-technické meliorace a zemědělské. Zásyp těchto rýh se oceňuje cenami souboru cen 174 20-3 . části A 03 Zemní práce pro objekty oborů 831 až 833. Nezhutněný zásyp odvodňovacích kanálů z betonových a železobetonových trub v polních a lučních tratích se oceňuje cenou -1101 Zásyp sypaninou rýh bez ohledu na šířku kanálu; cena obsahuje i náklady na ruční nezhutněný zásyp výšky do 200 mm nad vrchol potrubí. 4. V cenách 10-1101, 10-1103, 20-1101 a 20-1103 je započteno přemístění sypaniny ze vzdálenosti 10 m od kraje výkopu nebo zasypávaného prostoru, měřeno k těžišti skládky. 5. V ceně 10-1102 je započteno přemístění sypaniny ze vzdálenosti 15 m od hrany zasypávaného prostoru, měřeno k těžišti skládky. 6. Objem zásypu je rozdíl objemu výkopu a objemu do něho vestavěných konstrukcí nebo uložených vedení i s jejich obklady a podklady (tento objem se nazývá objemem horniny vytlačené konstrukcí). Objem potrubí do DN 180, příp. i s obalem, se od objemu zásypu neodečítá. Pro stanovení objemu zásypu se od objemu výkopu odečítá i objem obsypu potrubí oceňovaný cenami souboru cen 175 10-11 Obsyp potrubí, přichází-li v úvahu . 7. Odklizení zbylého výkopku po provedení zásypu zářezů se šikmými stěnami pro podzemní vedení nebo zásypu jam a rýh pro podzemní vedení se oceňuje, je-li objem zbylého výkopku: a) do 1 m3 na 1 m vedení a jedná se o výkopek neulehlý - cenami souboru cen 167 10-110 Nakládání výkopku nebo sypaniny a 162 . 0-1 . Vodorovné přemístění výkopku. V případě, že se jedná o výkopek ulehlý - rozpojení a naložení výkopku cenami souboru cen 122 . 0-1 . souboru cen 162 . 0-1 . Vodorovné přemístění výkopku; b) přes 1 m3 na 1 m vedení, jestliže projekt předepíše, že se zbylý výkopek bude odklízet zároveň s prováděním vykopávky, pouze přemístění výkopku cenami souboru cen 162 . 0-1 . Vodorovné přemístění výkopku. Při zmíněném objemu zbylého výkopku se neoceňuje ani naložení ani rozpojení výkopku. Jestliže se zbylý výkopek neodklízí, nýbrž rozprostírá podél výkopu a nad výkopem, platí poznámka č. 8. 8. Rozprostření zbylého výkopku podél výkopu a nad výkopem po provedení zásypů zářezů se šikmými stěnami pro podzemní vedení nebo zásypu jam a rýh pro podzemní vedení se oceňuje: a) cenou 171 20-1101 Uložení sypaniny do nezhutněných násypů, není-li projektem předepsáno zhutnění rozprostřeného zbylého výkopku, b) cenou 171 10-1111 Uložení sypaniny do násypů z hornin sypkých, je-li předepsáno zhutnění rozprostřeného zbylého výkopku, a to v objemu vypočteném podle poznámky č.6, příp. zmenšeném o objem výkopku, který byl již odklizen. 9. Míru zhutnění předepisuje projekt. </t>
  </si>
  <si>
    <t xml:space="preserve">zpětný zához paty </t>
  </si>
  <si>
    <t xml:space="preserve"> Zakládání</t>
  </si>
  <si>
    <t>212795111</t>
  </si>
  <si>
    <t>Příčné odvodnění mostní opěry z plastových trub DN 160 včetně podkladního betonu, štěrkového obsypu</t>
  </si>
  <si>
    <t>m</t>
  </si>
  <si>
    <t>-172923586</t>
  </si>
  <si>
    <t>Příčné odvodnění za opěrou z plastových trub</t>
  </si>
  <si>
    <t xml:space="preserve">Poznámka k souboru cen:_x000d_
1. V cenách jsou započteny i náklady na podkladní beton, uložení a dodání plastové trubky DN 160 a štěrkový obsyp. 2. V cenách nejsou započteny náklady na zemní práce. </t>
  </si>
  <si>
    <t>144/10*1</t>
  </si>
  <si>
    <t>5</t>
  </si>
  <si>
    <t>224111114</t>
  </si>
  <si>
    <t>Vrty maloprofilové D do 56 mm úklon do 45° hl do 25 m hor. III a IV</t>
  </si>
  <si>
    <t>1279104170</t>
  </si>
  <si>
    <t>Maloprofilové vrty průběžným sacím vrtáním průměru do 56 mm do úklonu 45° v hl 0 až 25 m v hornině tř. III a IV</t>
  </si>
  <si>
    <t>OZ</t>
  </si>
  <si>
    <t>317,2 *3*0,75</t>
  </si>
  <si>
    <t>362,1*3*0,75</t>
  </si>
  <si>
    <t xml:space="preserve">OZ pata </t>
  </si>
  <si>
    <t>(30+13+15+45+21+15)*1,1*3</t>
  </si>
  <si>
    <t>(3+58+56+30+30)*1,1*3</t>
  </si>
  <si>
    <t>6</t>
  </si>
  <si>
    <t>224311114</t>
  </si>
  <si>
    <t>Vrty maloprofilové D do 156 mm úklon do 45° hl do 25 m hor. III a IV</t>
  </si>
  <si>
    <t>1935313152</t>
  </si>
  <si>
    <t>Maloprofilové vrty průběžným sacím vrtáním průměru přes 93 do 156 mm do úklonu 45° v hl 0 až 25 m v hornině tř. III a IV</t>
  </si>
  <si>
    <t>odvodnění zdi</t>
  </si>
  <si>
    <t>70,5</t>
  </si>
  <si>
    <t>7</t>
  </si>
  <si>
    <t>279311116</t>
  </si>
  <si>
    <t>Postupné podbetonování základového zdiva prostým betonem tř. C 25/30</t>
  </si>
  <si>
    <t>449444586</t>
  </si>
  <si>
    <t>Postupné podbetonování základového zdiva jakékoliv tloušťky, bez výkopu, bez zapažení a bednění, prostým betonem tř. C 25/30</t>
  </si>
  <si>
    <t>0,6*0,8*30*2</t>
  </si>
  <si>
    <t>8</t>
  </si>
  <si>
    <t>281601111</t>
  </si>
  <si>
    <t>Injektování vrtů nízkotlaké vzestupné s jednoduchým obturátorem tlakem do 0,6 MPa</t>
  </si>
  <si>
    <t>hod</t>
  </si>
  <si>
    <t>-1668741629</t>
  </si>
  <si>
    <t>Injektování s jednoduchým obturátorem nebo bez obturátoru vzestupné, tlakem do 0,60 MPa</t>
  </si>
  <si>
    <t xml:space="preserve">Poznámka k souboru cen:_x000d_
1. Ceny nelze použít pro injektování: a) mikropilot a kotev; toto injektování se oceňuje cenami souboru cen 28. 60-21 Injektování povrchové s dvojitým obturátorem mikropilot nebo kotev, b) aktivovanou maltou; toto injektování se oceňuje cenami souboru cen 28. 60-41 Injektování aktivovanými směsmi, c) vysokotlaké s dvojitým obturátorem; toto injektování se oceňuje cenami souboru cen 282 60-31 Injektování vysokotlaké s dvojitým obturátorem, d) organickými pryskyřicemi neředitelnými vodou; toto injektování se oceňuje cenami souboru cen 282 60-51 Injektování povrchové vysokotlaké pryskyřicemi neředitelnými vodou, e) živicemi za tepla; toto injektování se oceňuje individuálně, f) tryskové; tato injektáž se oceňuje cenami souboru cen 282 61-21 Trysková injektáž vrtů vzestupná. 2. Ceny nelze použít pro vysokotlaké injektování injekční stanicí s automatickou registrací parametrů; toto injektování se oceňuje cenami souboru cen 282 60-31 Injektování vysokotlaké s dvojitým obturátorem. 3. Rozhodující pro volbu ceny podle výšky tlaku je maximální tlak na jednom vrtu. 4. Cena -1129 Příplatek za injektování organickými pryskyřicemi nelze použít pro vodní zkoušky vrtů. </t>
  </si>
  <si>
    <t>158,775*4,0</t>
  </si>
  <si>
    <t>9</t>
  </si>
  <si>
    <t>M</t>
  </si>
  <si>
    <t>58521133-01</t>
  </si>
  <si>
    <t>Injektážní směs</t>
  </si>
  <si>
    <t>-2062552121</t>
  </si>
  <si>
    <t>mezerovitost 13%</t>
  </si>
  <si>
    <t>317,2 *1,0*0,15</t>
  </si>
  <si>
    <t>362,1*1,0*0,15</t>
  </si>
  <si>
    <t>OZ pata mezerovitost 15%</t>
  </si>
  <si>
    <t>(30+13+15+45+21+15)*1,2*1,0*0,15</t>
  </si>
  <si>
    <t>(3+58+56+30+30)*1,2*1,0*0,15</t>
  </si>
  <si>
    <t>212792311</t>
  </si>
  <si>
    <t>Odvodnění mostní opěry - drenážní plastové potrubí HDPE DN 110</t>
  </si>
  <si>
    <t>CS ÚRS 2020 01</t>
  </si>
  <si>
    <t>-406702143</t>
  </si>
  <si>
    <t>Odvodnění mostní opěry z plastových trub drenážní potrubí HDPE DN 110</t>
  </si>
  <si>
    <t xml:space="preserve">Poznámka k souboru cen:_x000d_
1. V ceně žlabu -1111 jsou započteny i náklady na podélné rozříznutí plastové trouby DN 75 do spádu a na sraz pro odtok vlhkosti do žlábku úložného prahu s přesahem 50 mm od bočního líce dříku opěry._x000d_
2. V cenách potrubí -2 . 1 . jsou započteny i náklady na položení plastového drenážního potrubí do spádu a na sraz na podkladní základový betonový trám za mostní opěrou k prostupu dříkem opěry, bez zemích prací, se zajištěním drenáže proti vychýlení._x000d_
3. V cenách nejsou započteny náklady na zemní práce, na betonáž podkladního trámu nebo úložného prahu opěry, na obklad potrubí drenážním betonem, na obklad štěrkem a na filtrační obal._x000d_
</t>
  </si>
  <si>
    <t>Ostatní konstrukce a práce-bourání</t>
  </si>
  <si>
    <t>11</t>
  </si>
  <si>
    <t>985131111</t>
  </si>
  <si>
    <t>Očištění ploch stěn, rubu kleneb a podlah tlakovou vodou</t>
  </si>
  <si>
    <t>m2</t>
  </si>
  <si>
    <t>-52194229</t>
  </si>
  <si>
    <t xml:space="preserve">Poznámka k souboru cen:_x000d_
1. V cenách jsou započteny i náklady na dodání všech hmot. 2. V cenách očištění ploch pískem jsou započteny i náklady smetení písku dohromady nebo naložení na dopravní prostředek. 3. V cenách očištění ploch pískem nejsou započteny náklady na odvoz písku, které se oceňují cenami odvozu suti příslušného katalogu pro objekt, na kterém se práce provádí. </t>
  </si>
  <si>
    <t>317,2</t>
  </si>
  <si>
    <t>362,1</t>
  </si>
  <si>
    <t>12</t>
  </si>
  <si>
    <t>985131211</t>
  </si>
  <si>
    <t>Očištění ploch stěn, rubu kleneb a podlah sušeným křemičitým pískem</t>
  </si>
  <si>
    <t>2045958021</t>
  </si>
  <si>
    <t>Očištění ploch stěn, rubu kleneb a podlah tryskání pískem sušeným</t>
  </si>
  <si>
    <t>13</t>
  </si>
  <si>
    <t>985142212</t>
  </si>
  <si>
    <t>Vysekání spojovací hmoty ze spár zdiva hl přes 40 mm dl do 12 m/m2</t>
  </si>
  <si>
    <t>-788769378</t>
  </si>
  <si>
    <t>Vysekání spojovací hmoty ze spár zdiva včetně vyčištění hloubky spáry přes 40 mm délky spáry na 1 m2 upravované plochy přes 6 do 12 m</t>
  </si>
  <si>
    <t xml:space="preserve">Poznámka k souboru cen:_x000d_
1. Ceny lze použít pro vysekání spojovací hmoty ze spár cihelného nebo kamenného zdiva. 2. Ceny se nepoužijí v případě, jestliže se provádí otlučení omítek oceňované cenami souboru cen 985 11-1 Otlučení a odsekání vrstev. 3. Délce spáry na 1 m2 upravované plochy odpovídají tyto počty kamenů: a) do 6 m - do 10 kusů na 1 m2, b) přes 6 do 12 m - přes 10 do 35 kusů na 1 m2, c) přes 12 m - přes 35 kusů na 1 m2. </t>
  </si>
  <si>
    <t xml:space="preserve">vysekání  50%</t>
  </si>
  <si>
    <t>317,2*0,5</t>
  </si>
  <si>
    <t>362,1*0,5</t>
  </si>
  <si>
    <t>14</t>
  </si>
  <si>
    <t>985223212</t>
  </si>
  <si>
    <t>Přezdívání kamenného zdiva do aktivované malty přes 3 m3</t>
  </si>
  <si>
    <t>1891835107</t>
  </si>
  <si>
    <t>Přezdívání zdiva do aktivované malty kamenného, objemu přes 3 m3</t>
  </si>
  <si>
    <t xml:space="preserve">Poznámka k souboru cen:_x000d_
1. V cenách jsou započteny náklady na odstranění narušených zdicích prvků a jejich postupnou náhradu prvky novými. 2. V cenách nejsou započteny náklady na: a) dodávku zdicích prvků; tato dodávka se oceňuje ve specifikaci, b) fixování okolního zdiva např. vyklínováním, rozepřením, apod., c) spárování zdiva, které se oceňuje cenami souborů cen 985 23-11 Spárování zdiva hloubky do 40 mm nebo 985 23-21 Hloubkové spárování zdiva hloubky do 80 mm. </t>
  </si>
  <si>
    <t>přezdění zdiva 50%</t>
  </si>
  <si>
    <t>317,2*0,4*0,5</t>
  </si>
  <si>
    <t>362,1*0,4*0,5</t>
  </si>
  <si>
    <t>583807570</t>
  </si>
  <si>
    <t>kámen lomový soklový (10 t = 6,2 m3)</t>
  </si>
  <si>
    <t>t</t>
  </si>
  <si>
    <t>-626837115</t>
  </si>
  <si>
    <t>doplnění kamene ze 30%</t>
  </si>
  <si>
    <t>135,860*2,8*0,3</t>
  </si>
  <si>
    <t>16</t>
  </si>
  <si>
    <t>985231112</t>
  </si>
  <si>
    <t>Spárování zdiva aktivovanou maltou spára hl do 40 mm dl do 12 m/m2</t>
  </si>
  <si>
    <t>123135471</t>
  </si>
  <si>
    <t>Spárování zdiva hloubky do 40 mm aktivovanou maltou délky spáry na 1 m2 upravované plochy přes 6 do 12 m</t>
  </si>
  <si>
    <t xml:space="preserve">Poznámka k souboru cen:_x000d_
1. Ceny jsou určeny pro spárování cihelného nebo kamenného zdiva. 2. V cenách jsou započteny i náklady na: a) dodání potřebných hmot, b) vypláchnutí spár vodou před spárováním a očištění okolního zdiva po spárování. 3. V cenách nejsou započteny náklady na: a) vysekání a vyčištění spár; tyto práce se oceňují cenami souboru cen 985 14-2 Vysekání spojovací hmoty za spár zdiva, b) úpravu spár po provedeném spárování; tyto práce se oceňují cenami souboru cen 985 23-3. 4. Délce spáry na 1 m2 upravované plochy odpovídají tyto počty kamenů: a) do 6 m - do 10 kusů na 1 m2, b) přes 6 do 12 m - přes 10 do 35 kusů na 1 m2, c) přes 12 m - přes 35 kusů na 1 m2. </t>
  </si>
  <si>
    <t>přezdívané zdivo</t>
  </si>
  <si>
    <t>17</t>
  </si>
  <si>
    <t>985232112</t>
  </si>
  <si>
    <t>Hloubkové spárování zdiva aktivovanou maltou spára hl do 80 mm dl do 12 m/m2</t>
  </si>
  <si>
    <t>-1006266242</t>
  </si>
  <si>
    <t>Hloubkové spárování zdiva hloubky přes 40 do 80 mm aktivovanou maltou délky spáry na 1 m2 upravované plochy přes 6 do 12 m</t>
  </si>
  <si>
    <t xml:space="preserve">Poznámka k souboru cen:_x000d_
1. Ceny jsou určeny pro spárování cihelného nebo kamenného zdiva. 2. V cenách jsou započteny i náklady na: a) dodání potřebných hmot, b) vypáchnutí spár vodou před spárováním a očištění okolního zdiva po spárování. 3. V cenách nejsou započteny náklady na: a) vysekání a vyčištění spár; tyto práce se oceňují cenami souboru cen 985 14-2 Vysekání spojovací hmoty ze spár zdiva, b) úpravu spár po provedeném spárování; tyto práce se oceňují cenami souboru cen 985 23-3. 4. Délce spáry na 1 m2 upravované plochy odpovídají tyto počty kamenů: a) do 6 m - do 10 kusů na 1 m2, b) přes 6 do 12 m - přes 10 do 35 kusů na 1 m2, c) přes 12 m - přes 35 kusů na 1 m2. </t>
  </si>
  <si>
    <t xml:space="preserve">ponechané zdivo </t>
  </si>
  <si>
    <t>18</t>
  </si>
  <si>
    <t>985233121</t>
  </si>
  <si>
    <t>Úprava spár po spárování zdiva uhlazením spára dl do 12 m/m2</t>
  </si>
  <si>
    <t>1393286762</t>
  </si>
  <si>
    <t>Úprava spár po spárování zdiva kamenného nebo cihelného délky spáry na 1 m2 upravované plochy přes 6 do 12 m uhlazením</t>
  </si>
  <si>
    <t xml:space="preserve">Poznámka k souboru cen:_x000d_
1. Délce spáry na 1 m2 upravované plochy odpovídají tyto počty kamenů: a) do 6 m - do10 kusů na 1 m2, b) přes 6 do 12 m - přes 10 do 35 kusů na 1 m2, c) přes 12 m - přes 35 kusů na 1 m2. </t>
  </si>
  <si>
    <t>19</t>
  </si>
  <si>
    <t>985331213</t>
  </si>
  <si>
    <t>Dodatečné vlepování betonářské výztuže D 12 mm do chemické malty včetně vyvrtání otvoru</t>
  </si>
  <si>
    <t>-701735963</t>
  </si>
  <si>
    <t>Dodatečné vlepování betonářské výztuže včetně vyvrtání a vyčištění otvoru chemickou maltou průměr výztuže 12 mm</t>
  </si>
  <si>
    <t xml:space="preserve">Poznámka k souboru cen:_x000d_
1. Množství měrných jednotek se určuje v m délky vyvrtaného otvoru pro zasunutí výztuže. 2. V cenách jsou započteny i náklady na: a) rozměření, vrtání a spotřebu vrtáků, b) vyčištění otvoru, vyplnění otvorů maltou včetně dodání materiálu, c) zasunutí betonářské výztuže do otvoru vyplněného maltou. 3. V cenách nejsou započteny náklady na dodání betonářské výztuže. </t>
  </si>
  <si>
    <t xml:space="preserve">kotvení pro přezdívání líce OZ </t>
  </si>
  <si>
    <t xml:space="preserve"> zdiva 50% hloubka 200 mm 4 ks na m2</t>
  </si>
  <si>
    <t>317,2*0,5*4*0,2</t>
  </si>
  <si>
    <t>362,1*0,5*4*0,2</t>
  </si>
  <si>
    <t>20</t>
  </si>
  <si>
    <t>13021013</t>
  </si>
  <si>
    <t>tyč ocelová žebírková jakost BSt 500S výztuž do betonu D 12mm</t>
  </si>
  <si>
    <t>2100063457</t>
  </si>
  <si>
    <t>317,2*0,5*4*0,5</t>
  </si>
  <si>
    <t>362,1*0,5*4*0,5</t>
  </si>
  <si>
    <t>679,300*0,888/1000</t>
  </si>
  <si>
    <t>997</t>
  </si>
  <si>
    <t>Přesun sutě</t>
  </si>
  <si>
    <t>997211511</t>
  </si>
  <si>
    <t>Vodorovná doprava suti po suchu na vzdálenost do 1 km</t>
  </si>
  <si>
    <t>-1126829305</t>
  </si>
  <si>
    <t>Vodorovná doprava suti nebo vybouraných hmot suti se složením a hrubým urovnáním, na vzdálenost do 1 km</t>
  </si>
  <si>
    <t xml:space="preserve">Poznámka k souboru cen:_x000d_
1. Ceny nelze použít pro vodorovnou dopravu po železnici, po vodě nebo neobvyklými dopravními prostředky. 2. Je-li na dopravní dráze pro vodorovnou dopravu překážka, pro kterou je nutné překládat suť nebo vybourané hmoty z jednoho obvyklého dopravního prostředku na jiný, oceňuje se tato lomená doprava v každém úseku samostatně. </t>
  </si>
  <si>
    <t>22</t>
  </si>
  <si>
    <t>997211519</t>
  </si>
  <si>
    <t>Příplatek ZKD 1 km u vodorovné dopravy suti</t>
  </si>
  <si>
    <t>-1387133921</t>
  </si>
  <si>
    <t>Vodorovná doprava suti nebo vybouraných hmot suti se složením a hrubým urovnáním, na vzdálenost Příplatek k ceně za každý další i započatý 1 km přes 1 km</t>
  </si>
  <si>
    <t>398,715*12</t>
  </si>
  <si>
    <t>23</t>
  </si>
  <si>
    <t>997211611</t>
  </si>
  <si>
    <t>Nakládání suti na dopravní prostředky pro vodorovnou dopravu</t>
  </si>
  <si>
    <t>-1088030879</t>
  </si>
  <si>
    <t>Nakládání suti nebo vybouraných hmot na dopravní prostředky pro vodorovnou dopravu suti</t>
  </si>
  <si>
    <t>24</t>
  </si>
  <si>
    <t>997221855</t>
  </si>
  <si>
    <t>Poplatek za uložení na skládce (skládkovné) zeminy a kameniva kód odpadu 170 504</t>
  </si>
  <si>
    <t>1786205327</t>
  </si>
  <si>
    <t>Poplatek za uložení stavebního odpadu na skládce (skládkovné) zeminy a kameniva zatříděného do Katalogu odpadů pod kódem 170 504</t>
  </si>
  <si>
    <t xml:space="preserve">Poznámka k souboru cen:_x000d_
1. Ceny uvedenév souboru cen je doporučeno upravit podle aktuálních cen místně příslušné skládky odpadů. 2. Uložení odpadů neuvedených v souboru cen se oceňuje individuálně. 3. V cenách je započítán poplatek za ukládání odpadu dle zákona 185/2001 Sb. 4. Případné drcení stavebního odpadu lze ocenit cenami souboru cen 997 00-60 Drcení stavebního odpadu z katalogu 800-6 Demolice objektů. </t>
  </si>
  <si>
    <t>998</t>
  </si>
  <si>
    <t>Přesun hmot</t>
  </si>
  <si>
    <t>25</t>
  </si>
  <si>
    <t>998153211</t>
  </si>
  <si>
    <t>Přesun hmot ruční pro samostatné zdi a valy zděné nebo betonové monolitické v do 12 m</t>
  </si>
  <si>
    <t>-1670787267</t>
  </si>
  <si>
    <t>Přesun hmot ruční pro zdi a valy samostatné se svislou nosnou konstrukcí zděnou nebo monolitickou betonovou vodorovná dopravní vzdálenost do 50 m, pro zdi výšky do 12 m</t>
  </si>
  <si>
    <t xml:space="preserve">Poznámka k souboru cen:_x000d_
1. Ceny jsou určeny pro přesun hmot pro zdi a valy budované v nepřístupných podmínkách, kam není možný příjezd jeřábu, čerpadla na beton, apod. </t>
  </si>
  <si>
    <t>26</t>
  </si>
  <si>
    <t>998153221</t>
  </si>
  <si>
    <t>Příplatek k ručnímu přesunu hmot pro zdi a valy za zvětšený přesun ZKD 50 m</t>
  </si>
  <si>
    <t>-2038871128</t>
  </si>
  <si>
    <t>Přesun hmot ruční pro zdi a valy samostatné se svislou nosnou konstrukcí zděnou nebo monolitickou betonovou Příplatek cenám za ruční zvětšený přesun přes vymezenou dopravní vzdálenost za každých dalších i započatých 50 m</t>
  </si>
  <si>
    <t>730,578*3</t>
  </si>
  <si>
    <t>002 - Oprava OZ (položky Sborník ÚOŽI)</t>
  </si>
  <si>
    <t xml:space="preserve">    5 - Komunikace pozemní</t>
  </si>
  <si>
    <t>Komunikace pozemní</t>
  </si>
  <si>
    <t>5904005020</t>
  </si>
  <si>
    <t>Vysečení travního porostu ručně sklon terénu přes 1:2</t>
  </si>
  <si>
    <t>Sborník UOŽI 01 2019</t>
  </si>
  <si>
    <t>-951926924</t>
  </si>
  <si>
    <t>Vysečení travního porostu ručně sklon terénu přes 1:2. Poznámka: 1. V cenách jsou započteny náklady na provedení s ponecháním pokosu na místě, a/nebo mulčování u likvidace strojně. 2. V cenách nejsou obsaženy náklady na odklizení a likvidaci pokosu.</t>
  </si>
  <si>
    <t>Poznámka k souboru cen:_x000d_
1. V cenách jsou započteny náklady na provedení s ponecháním pokosu na místě, a/nebo mulčování u likvidace strojně._x000d_
2. V cenách nejsou obsaženy náklady na odklizení a likvidaci pokosu.</t>
  </si>
  <si>
    <t>nad zárubní zdí</t>
  </si>
  <si>
    <t>660</t>
  </si>
  <si>
    <t>5904020020</t>
  </si>
  <si>
    <t>Vyřezání křovin porost řídký 1 až 5 kusů stonků na m2 plochy sklon terénu přes 1:2</t>
  </si>
  <si>
    <t>-1992857754</t>
  </si>
  <si>
    <t>Vyřezání křovin porost řídký 1 až 5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</si>
  <si>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Poznámka k souboru cen:_x000d_
1. V cenách jsou započteny náklady na vyřezání a likvidaci výřezu spálením, štěpkováním nebo jeho naložení na dopravní prostředek a uložení na skládku._x000d_
2. V cenách nejsou obsaženy náklady na dopravu a skládkovné.</t>
  </si>
  <si>
    <t>5905105010</t>
  </si>
  <si>
    <t>Doplnění KL kamenivem ojediněle ručně v koleji</t>
  </si>
  <si>
    <t>1130206618</t>
  </si>
  <si>
    <t>Doplnění KL kamenivem ojediněle ručně v koleji. Poznámka: 1. V cenách jsou započteny náklady na doplnění kameniva ojediněle ručně vidlemi a/nebo souvisle strojně z výsypných vozů případně nakladačem. 2. V cenách nejsou obsaženy náklady na dodávku kameniva.</t>
  </si>
  <si>
    <t>Poznámka k souboru cen:_x000d_
1. V cenách jsou započteny náklady na doplnění kameniva ojediněle ručně vidlemi a/nebo souvisle strojně z výsypných vozů případně nakladačem._x000d_
2. V cenách nejsou obsaženy náklady na dodávku kameniva.</t>
  </si>
  <si>
    <t>vně koleje</t>
  </si>
  <si>
    <t>105-61,920</t>
  </si>
  <si>
    <t>5955101005</t>
  </si>
  <si>
    <t>Kamenivo drcené štěrk frakce 31,5/63 třídy min. BII</t>
  </si>
  <si>
    <t>1255299503</t>
  </si>
  <si>
    <t>105*1,5</t>
  </si>
  <si>
    <t>9902100500</t>
  </si>
  <si>
    <t xml:space="preserve">Doprava dodávek zhotovitele, dodávek objednatele nebo výzisku mechanizací přes 3,5 t sypanin  do 60 km</t>
  </si>
  <si>
    <t>1143383243</t>
  </si>
  <si>
    <t>Doprava dodávek zhotovitele, dodávek objednatele nebo výzisku mechanizací přes 3,5 t sypanin do 60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</si>
  <si>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souboru cen:_x000d_
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Pokud bude realizována jednosměrná přeprava z bodu A do bodu B (např. pro společnost Cargo, a.s.), uvažuje se poloviční vzdálenost z celkově ujeté trasy.</t>
  </si>
  <si>
    <t>9902100300</t>
  </si>
  <si>
    <t xml:space="preserve">Doprava dodávek zhotovitele, dodávek objednatele nebo výzisku mechanizací přes 3,5 t sypanin  do 30 km</t>
  </si>
  <si>
    <t>1313306223</t>
  </si>
  <si>
    <t>Doprava dodávek zhotovitele, dodávek objednatele nebo výzisku mechanizací přes 3,5 t sypanin do 30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</si>
  <si>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odtěž. zemina od paty zdi</t>
  </si>
  <si>
    <t>9909000100</t>
  </si>
  <si>
    <t>Poplatek za uložení suti nebo hmot na oficiální skládku</t>
  </si>
  <si>
    <t>-1424812707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</si>
  <si>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</si>
  <si>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Poznámka k souboru cen:_x000d_
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</si>
  <si>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9903200100</t>
  </si>
  <si>
    <t>Přeprava mechanizace na místo prováděných prací o hmotnosti přes 12 t přes 50 do 100 km</t>
  </si>
  <si>
    <t>kus</t>
  </si>
  <si>
    <t>-1604556625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</si>
  <si>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</si>
  <si>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Poznámka k souboru cen:_x000d_
Ceny jsou určeny pro dopravu mechanizmů na místo prováděných prací po silnici i po kolejích.V ceně jsou započteny i náklady na zpáteční cestu dopravního prostředku. Měrnou jednotkou je kus přepravovaného stroje.</t>
  </si>
  <si>
    <t>bagr</t>
  </si>
  <si>
    <t>003 -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</si>
  <si>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</si>
  <si>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</si>
  <si>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</si>
  <si>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</si>
  <si>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</si>
  <si>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</si>
  <si>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Vedlejší rozpočtové náklady</t>
  </si>
  <si>
    <t>VRN1</t>
  </si>
  <si>
    <t>Průzkumné, geodetické a projektové práce</t>
  </si>
  <si>
    <t>012002000</t>
  </si>
  <si>
    <t>Geodetické práce</t>
  </si>
  <si>
    <t>kpl</t>
  </si>
  <si>
    <t>2146783560</t>
  </si>
  <si>
    <t>P</t>
  </si>
  <si>
    <t>Poznámka k položce:_x000d_
Vytyčení dotčených inženýrských sítí včetně zajištění dohledu správce sítí při provádění stavebních prací v blízkosti sítí.</t>
  </si>
  <si>
    <t>013002000</t>
  </si>
  <si>
    <t>Projektové práce</t>
  </si>
  <si>
    <t>-1536529879</t>
  </si>
  <si>
    <t>Poznámka k položce:_x000d_
Zpracování dokumentace zhotovitele včetně dokumentace skutečného provedení stavby - 2x (v trvalém tisku i digitálně) s využitím železničního bodového pole a po projednání a schválení SŽG.</t>
  </si>
  <si>
    <t>vč. dodání DSPS</t>
  </si>
  <si>
    <t>91027</t>
  </si>
  <si>
    <t>VRN3</t>
  </si>
  <si>
    <t>Zařízení staveniště</t>
  </si>
  <si>
    <t>030001000</t>
  </si>
  <si>
    <t>1878525336</t>
  </si>
  <si>
    <t>Poznámka k položce:_x000d_
Dodávky vody a energie, příjezdové komunikace včetně příp. omezení provozu a dopravního značení, příp. pronájmy pozemků, střežení pracoviště vč. příp. osvětlení a bezpečnostních hlídek, uvedení pozemků do původního stavu, včetně přípravy a likvidace staveniště.</t>
  </si>
  <si>
    <t>vč. vytýčení sítí</t>
  </si>
  <si>
    <t>VRN4</t>
  </si>
  <si>
    <t>Inženýrská činnost</t>
  </si>
  <si>
    <t>042002000</t>
  </si>
  <si>
    <t>Posudky</t>
  </si>
  <si>
    <t>…</t>
  </si>
  <si>
    <t>1024</t>
  </si>
  <si>
    <t>116206714</t>
  </si>
  <si>
    <t>laboratorní rozbor</t>
  </si>
  <si>
    <t>VRN6</t>
  </si>
  <si>
    <t>Územní vlivy</t>
  </si>
  <si>
    <t>060001000</t>
  </si>
  <si>
    <t>-330326084</t>
  </si>
  <si>
    <t>Poznámka k položce:_x000d_
omezený přístup k OZ</t>
  </si>
  <si>
    <t>VRN7</t>
  </si>
  <si>
    <t>Provozní vlivy</t>
  </si>
  <si>
    <t>070001000</t>
  </si>
  <si>
    <t>1852512546</t>
  </si>
  <si>
    <t>Poznámka k položce:_x000d_
za provozu drážní dopravy hlídky a jiné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</si>
</sst>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18</v>
      </c>
    </row>
    <row r="7" s="1" customFormat="1" ht="12" customHeight="1">
      <c r="B7" s="21"/>
      <c r="C7" s="22"/>
      <c r="D7" s="32" t="s">
        <v>19</v>
      </c>
      <c r="E7" s="22"/>
      <c r="F7" s="22"/>
      <c r="G7" s="22"/>
      <c r="H7" s="22"/>
      <c r="I7" s="22"/>
      <c r="J7" s="22"/>
      <c r="K7" s="27" t="s">
        <v>20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21</v>
      </c>
      <c r="AL7" s="22"/>
      <c r="AM7" s="22"/>
      <c r="AN7" s="27" t="s">
        <v>20</v>
      </c>
      <c r="AO7" s="22"/>
      <c r="AP7" s="22"/>
      <c r="AQ7" s="22"/>
      <c r="AR7" s="20"/>
      <c r="BE7" s="31"/>
      <c r="BS7" s="17" t="s">
        <v>22</v>
      </c>
    </row>
    <row r="8" s="1" customFormat="1" ht="12" customHeight="1">
      <c r="B8" s="21"/>
      <c r="C8" s="22"/>
      <c r="D8" s="32" t="s">
        <v>23</v>
      </c>
      <c r="E8" s="22"/>
      <c r="F8" s="22"/>
      <c r="G8" s="22"/>
      <c r="H8" s="22"/>
      <c r="I8" s="22"/>
      <c r="J8" s="22"/>
      <c r="K8" s="27" t="s">
        <v>24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25</v>
      </c>
      <c r="AL8" s="22"/>
      <c r="AM8" s="22"/>
      <c r="AN8" s="33" t="s">
        <v>26</v>
      </c>
      <c r="AO8" s="22"/>
      <c r="AP8" s="22"/>
      <c r="AQ8" s="22"/>
      <c r="AR8" s="20"/>
      <c r="BE8" s="31"/>
      <c r="BS8" s="17" t="s">
        <v>27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28</v>
      </c>
    </row>
    <row r="10" s="1" customFormat="1" ht="12" customHeight="1">
      <c r="B10" s="21"/>
      <c r="C10" s="22"/>
      <c r="D10" s="32" t="s">
        <v>29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30</v>
      </c>
      <c r="AL10" s="22"/>
      <c r="AM10" s="22"/>
      <c r="AN10" s="27" t="s">
        <v>31</v>
      </c>
      <c r="AO10" s="22"/>
      <c r="AP10" s="22"/>
      <c r="AQ10" s="22"/>
      <c r="AR10" s="20"/>
      <c r="BE10" s="31"/>
      <c r="BS10" s="17" t="s">
        <v>18</v>
      </c>
    </row>
    <row r="11" s="1" customFormat="1" ht="18.48" customHeight="1">
      <c r="B11" s="21"/>
      <c r="C11" s="22"/>
      <c r="D11" s="22"/>
      <c r="E11" s="27" t="s">
        <v>32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33</v>
      </c>
      <c r="AL11" s="22"/>
      <c r="AM11" s="22"/>
      <c r="AN11" s="27" t="s">
        <v>34</v>
      </c>
      <c r="AO11" s="22"/>
      <c r="AP11" s="22"/>
      <c r="AQ11" s="22"/>
      <c r="AR11" s="20"/>
      <c r="BE11" s="31"/>
      <c r="BS11" s="17" t="s">
        <v>18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18</v>
      </c>
    </row>
    <row r="13" s="1" customFormat="1" ht="12" customHeight="1">
      <c r="B13" s="21"/>
      <c r="C13" s="22"/>
      <c r="D13" s="32" t="s">
        <v>35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30</v>
      </c>
      <c r="AL13" s="22"/>
      <c r="AM13" s="22"/>
      <c r="AN13" s="34" t="s">
        <v>36</v>
      </c>
      <c r="AO13" s="22"/>
      <c r="AP13" s="22"/>
      <c r="AQ13" s="22"/>
      <c r="AR13" s="20"/>
      <c r="BE13" s="31"/>
      <c r="BS13" s="17" t="s">
        <v>18</v>
      </c>
    </row>
    <row r="14">
      <c r="B14" s="21"/>
      <c r="C14" s="22"/>
      <c r="D14" s="22"/>
      <c r="E14" s="34" t="s">
        <v>36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33</v>
      </c>
      <c r="AL14" s="22"/>
      <c r="AM14" s="22"/>
      <c r="AN14" s="34" t="s">
        <v>36</v>
      </c>
      <c r="AO14" s="22"/>
      <c r="AP14" s="22"/>
      <c r="AQ14" s="22"/>
      <c r="AR14" s="20"/>
      <c r="BE14" s="31"/>
      <c r="BS14" s="17" t="s">
        <v>18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37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30</v>
      </c>
      <c r="AL16" s="22"/>
      <c r="AM16" s="22"/>
      <c r="AN16" s="27" t="s">
        <v>20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38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33</v>
      </c>
      <c r="AL17" s="22"/>
      <c r="AM17" s="22"/>
      <c r="AN17" s="27" t="s">
        <v>20</v>
      </c>
      <c r="AO17" s="22"/>
      <c r="AP17" s="22"/>
      <c r="AQ17" s="22"/>
      <c r="AR17" s="20"/>
      <c r="BE17" s="31"/>
      <c r="BS17" s="17" t="s">
        <v>39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40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30</v>
      </c>
      <c r="AL19" s="22"/>
      <c r="AM19" s="22"/>
      <c r="AN19" s="27" t="s">
        <v>20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38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33</v>
      </c>
      <c r="AL20" s="22"/>
      <c r="AM20" s="22"/>
      <c r="AN20" s="27" t="s">
        <v>20</v>
      </c>
      <c r="AO20" s="22"/>
      <c r="AP20" s="22"/>
      <c r="AQ20" s="22"/>
      <c r="AR20" s="20"/>
      <c r="BE20" s="31"/>
      <c r="BS20" s="17" t="s">
        <v>39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41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42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47</v>
      </c>
      <c r="E29" s="47"/>
      <c r="F29" s="32" t="s">
        <v>48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50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51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52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53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54</v>
      </c>
      <c r="U35" s="54"/>
      <c r="V35" s="54"/>
      <c r="W35" s="54"/>
      <c r="X35" s="56" t="s">
        <v>55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56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65020120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Oprava trati v úseku Roudnice n.L. - Straškov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23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 xml:space="preserve"> trať 096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25</v>
      </c>
      <c r="AJ47" s="40"/>
      <c r="AK47" s="40"/>
      <c r="AL47" s="40"/>
      <c r="AM47" s="72" t="str">
        <f>IF(AN8= "","",AN8)</f>
        <v>2. 3. 2020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29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 Správa železnic, OŘ ÚNL, ST ÚNL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37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57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35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40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58</v>
      </c>
      <c r="D52" s="87"/>
      <c r="E52" s="87"/>
      <c r="F52" s="87"/>
      <c r="G52" s="87"/>
      <c r="H52" s="88"/>
      <c r="I52" s="89" t="s">
        <v>59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60</v>
      </c>
      <c r="AH52" s="87"/>
      <c r="AI52" s="87"/>
      <c r="AJ52" s="87"/>
      <c r="AK52" s="87"/>
      <c r="AL52" s="87"/>
      <c r="AM52" s="87"/>
      <c r="AN52" s="89" t="s">
        <v>61</v>
      </c>
      <c r="AO52" s="87"/>
      <c r="AP52" s="87"/>
      <c r="AQ52" s="91" t="s">
        <v>62</v>
      </c>
      <c r="AR52" s="44"/>
      <c r="AS52" s="92" t="s">
        <v>63</v>
      </c>
      <c r="AT52" s="93" t="s">
        <v>64</v>
      </c>
      <c r="AU52" s="93" t="s">
        <v>65</v>
      </c>
      <c r="AV52" s="93" t="s">
        <v>66</v>
      </c>
      <c r="AW52" s="93" t="s">
        <v>67</v>
      </c>
      <c r="AX52" s="93" t="s">
        <v>68</v>
      </c>
      <c r="AY52" s="93" t="s">
        <v>69</v>
      </c>
      <c r="AZ52" s="93" t="s">
        <v>70</v>
      </c>
      <c r="BA52" s="93" t="s">
        <v>71</v>
      </c>
      <c r="BB52" s="93" t="s">
        <v>72</v>
      </c>
      <c r="BC52" s="93" t="s">
        <v>73</v>
      </c>
      <c r="BD52" s="94" t="s">
        <v>74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75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ROUND(SUM(AG55:AG57),2)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20</v>
      </c>
      <c r="AR54" s="104"/>
      <c r="AS54" s="105">
        <f>ROUND(SUM(AS55:AS57),2)</f>
        <v>0</v>
      </c>
      <c r="AT54" s="106">
        <f>ROUND(SUM(AV54:AW54),2)</f>
        <v>0</v>
      </c>
      <c r="AU54" s="107">
        <f>ROUND(SUM(AU55:AU57),5)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ROUND(SUM(AZ55:AZ57),2)</f>
        <v>0</v>
      </c>
      <c r="BA54" s="106">
        <f>ROUND(SUM(BA55:BA57),2)</f>
        <v>0</v>
      </c>
      <c r="BB54" s="106">
        <f>ROUND(SUM(BB55:BB57),2)</f>
        <v>0</v>
      </c>
      <c r="BC54" s="106">
        <f>ROUND(SUM(BC55:BC57),2)</f>
        <v>0</v>
      </c>
      <c r="BD54" s="108">
        <f>ROUND(SUM(BD55:BD57),2)</f>
        <v>0</v>
      </c>
      <c r="BE54" s="6"/>
      <c r="BS54" s="109" t="s">
        <v>76</v>
      </c>
      <c r="BT54" s="109" t="s">
        <v>77</v>
      </c>
      <c r="BU54" s="110" t="s">
        <v>78</v>
      </c>
      <c r="BV54" s="109" t="s">
        <v>79</v>
      </c>
      <c r="BW54" s="109" t="s">
        <v>5</v>
      </c>
      <c r="BX54" s="109" t="s">
        <v>80</v>
      </c>
      <c r="CL54" s="109" t="s">
        <v>20</v>
      </c>
    </row>
    <row r="55" s="7" customFormat="1" ht="16.5" customHeight="1">
      <c r="A55" s="111" t="s">
        <v>81</v>
      </c>
      <c r="B55" s="112"/>
      <c r="C55" s="113"/>
      <c r="D55" s="114" t="s">
        <v>82</v>
      </c>
      <c r="E55" s="114"/>
      <c r="F55" s="114"/>
      <c r="G55" s="114"/>
      <c r="H55" s="114"/>
      <c r="I55" s="115"/>
      <c r="J55" s="114" t="s">
        <v>83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'001 - Oprava OZ (položky ...'!J30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84</v>
      </c>
      <c r="AR55" s="118"/>
      <c r="AS55" s="119">
        <v>0</v>
      </c>
      <c r="AT55" s="120">
        <f>ROUND(SUM(AV55:AW55),2)</f>
        <v>0</v>
      </c>
      <c r="AU55" s="121">
        <f>'001 - Oprava OZ (položky ...'!P85</f>
        <v>0</v>
      </c>
      <c r="AV55" s="120">
        <f>'001 - Oprava OZ (položky ...'!J33</f>
        <v>0</v>
      </c>
      <c r="AW55" s="120">
        <f>'001 - Oprava OZ (položky ...'!J34</f>
        <v>0</v>
      </c>
      <c r="AX55" s="120">
        <f>'001 - Oprava OZ (položky ...'!J35</f>
        <v>0</v>
      </c>
      <c r="AY55" s="120">
        <f>'001 - Oprava OZ (položky ...'!J36</f>
        <v>0</v>
      </c>
      <c r="AZ55" s="120">
        <f>'001 - Oprava OZ (položky ...'!F33</f>
        <v>0</v>
      </c>
      <c r="BA55" s="120">
        <f>'001 - Oprava OZ (položky ...'!F34</f>
        <v>0</v>
      </c>
      <c r="BB55" s="120">
        <f>'001 - Oprava OZ (položky ...'!F35</f>
        <v>0</v>
      </c>
      <c r="BC55" s="120">
        <f>'001 - Oprava OZ (položky ...'!F36</f>
        <v>0</v>
      </c>
      <c r="BD55" s="122">
        <f>'001 - Oprava OZ (položky ...'!F37</f>
        <v>0</v>
      </c>
      <c r="BE55" s="7"/>
      <c r="BT55" s="123" t="s">
        <v>22</v>
      </c>
      <c r="BV55" s="123" t="s">
        <v>79</v>
      </c>
      <c r="BW55" s="123" t="s">
        <v>85</v>
      </c>
      <c r="BX55" s="123" t="s">
        <v>5</v>
      </c>
      <c r="CL55" s="123" t="s">
        <v>20</v>
      </c>
      <c r="CM55" s="123" t="s">
        <v>86</v>
      </c>
    </row>
    <row r="56" s="7" customFormat="1" ht="16.5" customHeight="1">
      <c r="A56" s="111" t="s">
        <v>81</v>
      </c>
      <c r="B56" s="112"/>
      <c r="C56" s="113"/>
      <c r="D56" s="114" t="s">
        <v>87</v>
      </c>
      <c r="E56" s="114"/>
      <c r="F56" s="114"/>
      <c r="G56" s="114"/>
      <c r="H56" s="114"/>
      <c r="I56" s="115"/>
      <c r="J56" s="114" t="s">
        <v>88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'002 - Oprava OZ (položky ...'!J30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84</v>
      </c>
      <c r="AR56" s="118"/>
      <c r="AS56" s="119">
        <v>0</v>
      </c>
      <c r="AT56" s="120">
        <f>ROUND(SUM(AV56:AW56),2)</f>
        <v>0</v>
      </c>
      <c r="AU56" s="121">
        <f>'002 - Oprava OZ (položky ...'!P81</f>
        <v>0</v>
      </c>
      <c r="AV56" s="120">
        <f>'002 - Oprava OZ (položky ...'!J33</f>
        <v>0</v>
      </c>
      <c r="AW56" s="120">
        <f>'002 - Oprava OZ (položky ...'!J34</f>
        <v>0</v>
      </c>
      <c r="AX56" s="120">
        <f>'002 - Oprava OZ (položky ...'!J35</f>
        <v>0</v>
      </c>
      <c r="AY56" s="120">
        <f>'002 - Oprava OZ (položky ...'!J36</f>
        <v>0</v>
      </c>
      <c r="AZ56" s="120">
        <f>'002 - Oprava OZ (položky ...'!F33</f>
        <v>0</v>
      </c>
      <c r="BA56" s="120">
        <f>'002 - Oprava OZ (položky ...'!F34</f>
        <v>0</v>
      </c>
      <c r="BB56" s="120">
        <f>'002 - Oprava OZ (položky ...'!F35</f>
        <v>0</v>
      </c>
      <c r="BC56" s="120">
        <f>'002 - Oprava OZ (položky ...'!F36</f>
        <v>0</v>
      </c>
      <c r="BD56" s="122">
        <f>'002 - Oprava OZ (položky ...'!F37</f>
        <v>0</v>
      </c>
      <c r="BE56" s="7"/>
      <c r="BT56" s="123" t="s">
        <v>22</v>
      </c>
      <c r="BV56" s="123" t="s">
        <v>79</v>
      </c>
      <c r="BW56" s="123" t="s">
        <v>89</v>
      </c>
      <c r="BX56" s="123" t="s">
        <v>5</v>
      </c>
      <c r="CL56" s="123" t="s">
        <v>20</v>
      </c>
      <c r="CM56" s="123" t="s">
        <v>86</v>
      </c>
    </row>
    <row r="57" s="7" customFormat="1" ht="16.5" customHeight="1">
      <c r="A57" s="111" t="s">
        <v>81</v>
      </c>
      <c r="B57" s="112"/>
      <c r="C57" s="113"/>
      <c r="D57" s="114" t="s">
        <v>90</v>
      </c>
      <c r="E57" s="114"/>
      <c r="F57" s="114"/>
      <c r="G57" s="114"/>
      <c r="H57" s="114"/>
      <c r="I57" s="115"/>
      <c r="J57" s="114" t="s">
        <v>91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'003 - VRN'!J30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84</v>
      </c>
      <c r="AR57" s="118"/>
      <c r="AS57" s="124">
        <v>0</v>
      </c>
      <c r="AT57" s="125">
        <f>ROUND(SUM(AV57:AW57),2)</f>
        <v>0</v>
      </c>
      <c r="AU57" s="126">
        <f>'003 - VRN'!P85</f>
        <v>0</v>
      </c>
      <c r="AV57" s="125">
        <f>'003 - VRN'!J33</f>
        <v>0</v>
      </c>
      <c r="AW57" s="125">
        <f>'003 - VRN'!J34</f>
        <v>0</v>
      </c>
      <c r="AX57" s="125">
        <f>'003 - VRN'!J35</f>
        <v>0</v>
      </c>
      <c r="AY57" s="125">
        <f>'003 - VRN'!J36</f>
        <v>0</v>
      </c>
      <c r="AZ57" s="125">
        <f>'003 - VRN'!F33</f>
        <v>0</v>
      </c>
      <c r="BA57" s="125">
        <f>'003 - VRN'!F34</f>
        <v>0</v>
      </c>
      <c r="BB57" s="125">
        <f>'003 - VRN'!F35</f>
        <v>0</v>
      </c>
      <c r="BC57" s="125">
        <f>'003 - VRN'!F36</f>
        <v>0</v>
      </c>
      <c r="BD57" s="127">
        <f>'003 - VRN'!F37</f>
        <v>0</v>
      </c>
      <c r="BE57" s="7"/>
      <c r="BT57" s="123" t="s">
        <v>22</v>
      </c>
      <c r="BV57" s="123" t="s">
        <v>79</v>
      </c>
      <c r="BW57" s="123" t="s">
        <v>92</v>
      </c>
      <c r="BX57" s="123" t="s">
        <v>5</v>
      </c>
      <c r="CL57" s="123" t="s">
        <v>20</v>
      </c>
      <c r="CM57" s="123" t="s">
        <v>86</v>
      </c>
    </row>
    <row r="58" s="2" customFormat="1" ht="30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4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  <row r="59" s="2" customFormat="1" ht="6.96" customHeight="1">
      <c r="A59" s="38"/>
      <c r="B59" s="59"/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0"/>
      <c r="AP59" s="60"/>
      <c r="AQ59" s="60"/>
      <c r="AR59" s="44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</sheetData>
  <sheetProtection sheet="1" formatColumns="0" formatRows="0" objects="1" scenarios="1" spinCount="100000" saltValue="YYTKrOMtPs2P3eyDLb7qOuIwz9r584Ci6rMzly/LymQmIiQZI0mm9T+zjsJBqiOWGWlZDw0fk4shqwQ/zNEpXg==" hashValue="gAt/FuMp2/iGOAff51bgYC9muih56UMQ8eqgolPMiNSW1TiwD+TwkkAoQkAnUNx+K1sdkwXZ/FDElMcZwTPRvg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001 - Oprava OZ (položky ...'!C2" display="/"/>
    <hyperlink ref="A56" location="'002 - Oprava OZ (položky ...'!C2" display="/"/>
    <hyperlink ref="A57" location="'003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20"/>
      <c r="AT3" s="17" t="s">
        <v>86</v>
      </c>
    </row>
    <row r="4" hidden="1" s="1" customFormat="1" ht="24.96" customHeight="1">
      <c r="B4" s="20"/>
      <c r="D4" s="132" t="s">
        <v>93</v>
      </c>
      <c r="I4" s="128"/>
      <c r="L4" s="20"/>
      <c r="M4" s="133" t="s">
        <v>10</v>
      </c>
      <c r="AT4" s="17" t="s">
        <v>4</v>
      </c>
    </row>
    <row r="5" hidden="1" s="1" customFormat="1" ht="6.96" customHeight="1">
      <c r="B5" s="20"/>
      <c r="I5" s="128"/>
      <c r="L5" s="20"/>
    </row>
    <row r="6" hidden="1" s="1" customFormat="1" ht="12" customHeight="1">
      <c r="B6" s="20"/>
      <c r="D6" s="134" t="s">
        <v>16</v>
      </c>
      <c r="I6" s="128"/>
      <c r="L6" s="20"/>
    </row>
    <row r="7" hidden="1" s="1" customFormat="1" ht="16.5" customHeight="1">
      <c r="B7" s="20"/>
      <c r="E7" s="135" t="str">
        <f>'Rekapitulace stavby'!K6</f>
        <v>Oprava trati v úseku Roudnice n.L. - Straškov</v>
      </c>
      <c r="F7" s="134"/>
      <c r="G7" s="134"/>
      <c r="H7" s="134"/>
      <c r="I7" s="128"/>
      <c r="L7" s="20"/>
    </row>
    <row r="8" hidden="1" s="2" customFormat="1" ht="12" customHeight="1">
      <c r="A8" s="38"/>
      <c r="B8" s="44"/>
      <c r="C8" s="38"/>
      <c r="D8" s="134" t="s">
        <v>94</v>
      </c>
      <c r="E8" s="38"/>
      <c r="F8" s="38"/>
      <c r="G8" s="38"/>
      <c r="H8" s="38"/>
      <c r="I8" s="136"/>
      <c r="J8" s="38"/>
      <c r="K8" s="38"/>
      <c r="L8" s="137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8" t="s">
        <v>95</v>
      </c>
      <c r="F9" s="38"/>
      <c r="G9" s="38"/>
      <c r="H9" s="38"/>
      <c r="I9" s="136"/>
      <c r="J9" s="38"/>
      <c r="K9" s="38"/>
      <c r="L9" s="13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136"/>
      <c r="J10" s="38"/>
      <c r="K10" s="38"/>
      <c r="L10" s="13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4" t="s">
        <v>19</v>
      </c>
      <c r="E11" s="38"/>
      <c r="F11" s="139" t="s">
        <v>20</v>
      </c>
      <c r="G11" s="38"/>
      <c r="H11" s="38"/>
      <c r="I11" s="140" t="s">
        <v>21</v>
      </c>
      <c r="J11" s="139" t="s">
        <v>20</v>
      </c>
      <c r="K11" s="38"/>
      <c r="L11" s="13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4" t="s">
        <v>23</v>
      </c>
      <c r="E12" s="38"/>
      <c r="F12" s="139" t="s">
        <v>24</v>
      </c>
      <c r="G12" s="38"/>
      <c r="H12" s="38"/>
      <c r="I12" s="140" t="s">
        <v>25</v>
      </c>
      <c r="J12" s="141" t="str">
        <f>'Rekapitulace stavby'!AN8</f>
        <v>2. 3. 2020</v>
      </c>
      <c r="K12" s="38"/>
      <c r="L12" s="13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36"/>
      <c r="J13" s="38"/>
      <c r="K13" s="38"/>
      <c r="L13" s="13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4" t="s">
        <v>29</v>
      </c>
      <c r="E14" s="38"/>
      <c r="F14" s="38"/>
      <c r="G14" s="38"/>
      <c r="H14" s="38"/>
      <c r="I14" s="140" t="s">
        <v>30</v>
      </c>
      <c r="J14" s="139" t="s">
        <v>31</v>
      </c>
      <c r="K14" s="38"/>
      <c r="L14" s="13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9" t="s">
        <v>32</v>
      </c>
      <c r="F15" s="38"/>
      <c r="G15" s="38"/>
      <c r="H15" s="38"/>
      <c r="I15" s="140" t="s">
        <v>33</v>
      </c>
      <c r="J15" s="139" t="s">
        <v>34</v>
      </c>
      <c r="K15" s="38"/>
      <c r="L15" s="13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36"/>
      <c r="J16" s="38"/>
      <c r="K16" s="38"/>
      <c r="L16" s="13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4" t="s">
        <v>35</v>
      </c>
      <c r="E17" s="38"/>
      <c r="F17" s="38"/>
      <c r="G17" s="38"/>
      <c r="H17" s="38"/>
      <c r="I17" s="140" t="s">
        <v>30</v>
      </c>
      <c r="J17" s="33" t="str">
        <f>'Rekapitulace stavby'!AN13</f>
        <v>Vyplň údaj</v>
      </c>
      <c r="K17" s="38"/>
      <c r="L17" s="13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40" t="s">
        <v>33</v>
      </c>
      <c r="J18" s="33" t="str">
        <f>'Rekapitulace stavby'!AN14</f>
        <v>Vyplň údaj</v>
      </c>
      <c r="K18" s="38"/>
      <c r="L18" s="13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36"/>
      <c r="J19" s="38"/>
      <c r="K19" s="38"/>
      <c r="L19" s="13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4" t="s">
        <v>37</v>
      </c>
      <c r="E20" s="38"/>
      <c r="F20" s="38"/>
      <c r="G20" s="38"/>
      <c r="H20" s="38"/>
      <c r="I20" s="140" t="s">
        <v>30</v>
      </c>
      <c r="J20" s="139" t="s">
        <v>20</v>
      </c>
      <c r="K20" s="38"/>
      <c r="L20" s="13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9" t="s">
        <v>38</v>
      </c>
      <c r="F21" s="38"/>
      <c r="G21" s="38"/>
      <c r="H21" s="38"/>
      <c r="I21" s="140" t="s">
        <v>33</v>
      </c>
      <c r="J21" s="139" t="s">
        <v>20</v>
      </c>
      <c r="K21" s="38"/>
      <c r="L21" s="13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36"/>
      <c r="J22" s="38"/>
      <c r="K22" s="38"/>
      <c r="L22" s="13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4" t="s">
        <v>40</v>
      </c>
      <c r="E23" s="38"/>
      <c r="F23" s="38"/>
      <c r="G23" s="38"/>
      <c r="H23" s="38"/>
      <c r="I23" s="140" t="s">
        <v>30</v>
      </c>
      <c r="J23" s="139" t="s">
        <v>20</v>
      </c>
      <c r="K23" s="38"/>
      <c r="L23" s="13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9" t="s">
        <v>38</v>
      </c>
      <c r="F24" s="38"/>
      <c r="G24" s="38"/>
      <c r="H24" s="38"/>
      <c r="I24" s="140" t="s">
        <v>33</v>
      </c>
      <c r="J24" s="139" t="s">
        <v>20</v>
      </c>
      <c r="K24" s="38"/>
      <c r="L24" s="13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36"/>
      <c r="J25" s="38"/>
      <c r="K25" s="38"/>
      <c r="L25" s="13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4" t="s">
        <v>41</v>
      </c>
      <c r="E26" s="38"/>
      <c r="F26" s="38"/>
      <c r="G26" s="38"/>
      <c r="H26" s="38"/>
      <c r="I26" s="136"/>
      <c r="J26" s="38"/>
      <c r="K26" s="38"/>
      <c r="L26" s="13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83.25" customHeight="1">
      <c r="A27" s="142"/>
      <c r="B27" s="143"/>
      <c r="C27" s="142"/>
      <c r="D27" s="142"/>
      <c r="E27" s="144" t="s">
        <v>42</v>
      </c>
      <c r="F27" s="144"/>
      <c r="G27" s="144"/>
      <c r="H27" s="144"/>
      <c r="I27" s="145"/>
      <c r="J27" s="142"/>
      <c r="K27" s="142"/>
      <c r="L27" s="146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36"/>
      <c r="J28" s="38"/>
      <c r="K28" s="38"/>
      <c r="L28" s="13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7"/>
      <c r="E29" s="147"/>
      <c r="F29" s="147"/>
      <c r="G29" s="147"/>
      <c r="H29" s="147"/>
      <c r="I29" s="148"/>
      <c r="J29" s="147"/>
      <c r="K29" s="147"/>
      <c r="L29" s="137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9" t="s">
        <v>43</v>
      </c>
      <c r="E30" s="38"/>
      <c r="F30" s="38"/>
      <c r="G30" s="38"/>
      <c r="H30" s="38"/>
      <c r="I30" s="136"/>
      <c r="J30" s="150">
        <f>ROUND(J85, 2)</f>
        <v>0</v>
      </c>
      <c r="K30" s="38"/>
      <c r="L30" s="13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7"/>
      <c r="E31" s="147"/>
      <c r="F31" s="147"/>
      <c r="G31" s="147"/>
      <c r="H31" s="147"/>
      <c r="I31" s="148"/>
      <c r="J31" s="147"/>
      <c r="K31" s="147"/>
      <c r="L31" s="13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1" t="s">
        <v>45</v>
      </c>
      <c r="G32" s="38"/>
      <c r="H32" s="38"/>
      <c r="I32" s="152" t="s">
        <v>44</v>
      </c>
      <c r="J32" s="151" t="s">
        <v>46</v>
      </c>
      <c r="K32" s="38"/>
      <c r="L32" s="13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47</v>
      </c>
      <c r="E33" s="134" t="s">
        <v>48</v>
      </c>
      <c r="F33" s="154">
        <f>ROUND((SUM(BE85:BE272)),  2)</f>
        <v>0</v>
      </c>
      <c r="G33" s="38"/>
      <c r="H33" s="38"/>
      <c r="I33" s="155">
        <v>0.20999999999999999</v>
      </c>
      <c r="J33" s="154">
        <f>ROUND(((SUM(BE85:BE272))*I33),  2)</f>
        <v>0</v>
      </c>
      <c r="K33" s="38"/>
      <c r="L33" s="13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4" t="s">
        <v>49</v>
      </c>
      <c r="F34" s="154">
        <f>ROUND((SUM(BF85:BF272)),  2)</f>
        <v>0</v>
      </c>
      <c r="G34" s="38"/>
      <c r="H34" s="38"/>
      <c r="I34" s="155">
        <v>0.14999999999999999</v>
      </c>
      <c r="J34" s="154">
        <f>ROUND(((SUM(BF85:BF272))*I34),  2)</f>
        <v>0</v>
      </c>
      <c r="K34" s="38"/>
      <c r="L34" s="13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4" t="s">
        <v>50</v>
      </c>
      <c r="F35" s="154">
        <f>ROUND((SUM(BG85:BG272)),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13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4" t="s">
        <v>51</v>
      </c>
      <c r="F36" s="154">
        <f>ROUND((SUM(BH85:BH272)),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13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4" t="s">
        <v>52</v>
      </c>
      <c r="F37" s="154">
        <f>ROUND((SUM(BI85:BI272)),  2)</f>
        <v>0</v>
      </c>
      <c r="G37" s="38"/>
      <c r="H37" s="38"/>
      <c r="I37" s="155">
        <v>0</v>
      </c>
      <c r="J37" s="154">
        <f>0</f>
        <v>0</v>
      </c>
      <c r="K37" s="38"/>
      <c r="L37" s="13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36"/>
      <c r="J38" s="38"/>
      <c r="K38" s="38"/>
      <c r="L38" s="13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53</v>
      </c>
      <c r="E39" s="158"/>
      <c r="F39" s="158"/>
      <c r="G39" s="159" t="s">
        <v>54</v>
      </c>
      <c r="H39" s="160" t="s">
        <v>55</v>
      </c>
      <c r="I39" s="161"/>
      <c r="J39" s="162">
        <f>SUM(J30:J37)</f>
        <v>0</v>
      </c>
      <c r="K39" s="163"/>
      <c r="L39" s="13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64"/>
      <c r="C40" s="165"/>
      <c r="D40" s="165"/>
      <c r="E40" s="165"/>
      <c r="F40" s="165"/>
      <c r="G40" s="165"/>
      <c r="H40" s="165"/>
      <c r="I40" s="166"/>
      <c r="J40" s="165"/>
      <c r="K40" s="165"/>
      <c r="L40" s="13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9"/>
      <c r="J44" s="168"/>
      <c r="K44" s="168"/>
      <c r="L44" s="137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96</v>
      </c>
      <c r="D45" s="40"/>
      <c r="E45" s="40"/>
      <c r="F45" s="40"/>
      <c r="G45" s="40"/>
      <c r="H45" s="40"/>
      <c r="I45" s="136"/>
      <c r="J45" s="40"/>
      <c r="K45" s="40"/>
      <c r="L45" s="137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136"/>
      <c r="J46" s="40"/>
      <c r="K46" s="40"/>
      <c r="L46" s="13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136"/>
      <c r="J47" s="40"/>
      <c r="K47" s="40"/>
      <c r="L47" s="13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70" t="str">
        <f>E7</f>
        <v>Oprava trati v úseku Roudnice n.L. - Straškov</v>
      </c>
      <c r="F48" s="32"/>
      <c r="G48" s="32"/>
      <c r="H48" s="32"/>
      <c r="I48" s="136"/>
      <c r="J48" s="40"/>
      <c r="K48" s="40"/>
      <c r="L48" s="13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94</v>
      </c>
      <c r="D49" s="40"/>
      <c r="E49" s="40"/>
      <c r="F49" s="40"/>
      <c r="G49" s="40"/>
      <c r="H49" s="40"/>
      <c r="I49" s="136"/>
      <c r="J49" s="40"/>
      <c r="K49" s="40"/>
      <c r="L49" s="13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001 - Oprava OZ (položky ÚRS)</v>
      </c>
      <c r="F50" s="40"/>
      <c r="G50" s="40"/>
      <c r="H50" s="40"/>
      <c r="I50" s="136"/>
      <c r="J50" s="40"/>
      <c r="K50" s="40"/>
      <c r="L50" s="13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136"/>
      <c r="J51" s="40"/>
      <c r="K51" s="40"/>
      <c r="L51" s="137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23</v>
      </c>
      <c r="D52" s="40"/>
      <c r="E52" s="40"/>
      <c r="F52" s="27" t="str">
        <f>F12</f>
        <v xml:space="preserve"> trať 096</v>
      </c>
      <c r="G52" s="40"/>
      <c r="H52" s="40"/>
      <c r="I52" s="140" t="s">
        <v>25</v>
      </c>
      <c r="J52" s="72" t="str">
        <f>IF(J12="","",J12)</f>
        <v>2. 3. 2020</v>
      </c>
      <c r="K52" s="40"/>
      <c r="L52" s="13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136"/>
      <c r="J53" s="40"/>
      <c r="K53" s="40"/>
      <c r="L53" s="13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29</v>
      </c>
      <c r="D54" s="40"/>
      <c r="E54" s="40"/>
      <c r="F54" s="27" t="str">
        <f>E15</f>
        <v xml:space="preserve"> Správa železnic, OŘ ÚNL, ST ÚNL</v>
      </c>
      <c r="G54" s="40"/>
      <c r="H54" s="40"/>
      <c r="I54" s="140" t="s">
        <v>37</v>
      </c>
      <c r="J54" s="36" t="str">
        <f>E21</f>
        <v xml:space="preserve"> </v>
      </c>
      <c r="K54" s="40"/>
      <c r="L54" s="13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35</v>
      </c>
      <c r="D55" s="40"/>
      <c r="E55" s="40"/>
      <c r="F55" s="27" t="str">
        <f>IF(E18="","",E18)</f>
        <v>Vyplň údaj</v>
      </c>
      <c r="G55" s="40"/>
      <c r="H55" s="40"/>
      <c r="I55" s="140" t="s">
        <v>40</v>
      </c>
      <c r="J55" s="36" t="str">
        <f>E24</f>
        <v xml:space="preserve"> </v>
      </c>
      <c r="K55" s="40"/>
      <c r="L55" s="13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136"/>
      <c r="J56" s="40"/>
      <c r="K56" s="40"/>
      <c r="L56" s="13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71" t="s">
        <v>97</v>
      </c>
      <c r="D57" s="172"/>
      <c r="E57" s="172"/>
      <c r="F57" s="172"/>
      <c r="G57" s="172"/>
      <c r="H57" s="172"/>
      <c r="I57" s="173"/>
      <c r="J57" s="174" t="s">
        <v>98</v>
      </c>
      <c r="K57" s="172"/>
      <c r="L57" s="13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136"/>
      <c r="J58" s="40"/>
      <c r="K58" s="40"/>
      <c r="L58" s="13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75" t="s">
        <v>75</v>
      </c>
      <c r="D59" s="40"/>
      <c r="E59" s="40"/>
      <c r="F59" s="40"/>
      <c r="G59" s="40"/>
      <c r="H59" s="40"/>
      <c r="I59" s="136"/>
      <c r="J59" s="102">
        <f>J85</f>
        <v>0</v>
      </c>
      <c r="K59" s="40"/>
      <c r="L59" s="13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99</v>
      </c>
    </row>
    <row r="60" hidden="1" s="9" customFormat="1" ht="24.96" customHeight="1">
      <c r="A60" s="9"/>
      <c r="B60" s="176"/>
      <c r="C60" s="177"/>
      <c r="D60" s="178" t="s">
        <v>100</v>
      </c>
      <c r="E60" s="179"/>
      <c r="F60" s="179"/>
      <c r="G60" s="179"/>
      <c r="H60" s="179"/>
      <c r="I60" s="180"/>
      <c r="J60" s="181">
        <f>J86</f>
        <v>0</v>
      </c>
      <c r="K60" s="177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83"/>
      <c r="C61" s="184"/>
      <c r="D61" s="185" t="s">
        <v>101</v>
      </c>
      <c r="E61" s="186"/>
      <c r="F61" s="186"/>
      <c r="G61" s="186"/>
      <c r="H61" s="186"/>
      <c r="I61" s="187"/>
      <c r="J61" s="188">
        <f>J87</f>
        <v>0</v>
      </c>
      <c r="K61" s="184"/>
      <c r="L61" s="18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83"/>
      <c r="C62" s="184"/>
      <c r="D62" s="185" t="s">
        <v>102</v>
      </c>
      <c r="E62" s="186"/>
      <c r="F62" s="186"/>
      <c r="G62" s="186"/>
      <c r="H62" s="186"/>
      <c r="I62" s="187"/>
      <c r="J62" s="188">
        <f>J109</f>
        <v>0</v>
      </c>
      <c r="K62" s="184"/>
      <c r="L62" s="18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83"/>
      <c r="C63" s="184"/>
      <c r="D63" s="185" t="s">
        <v>103</v>
      </c>
      <c r="E63" s="186"/>
      <c r="F63" s="186"/>
      <c r="G63" s="186"/>
      <c r="H63" s="186"/>
      <c r="I63" s="187"/>
      <c r="J63" s="188">
        <f>J166</f>
        <v>0</v>
      </c>
      <c r="K63" s="184"/>
      <c r="L63" s="18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83"/>
      <c r="C64" s="184"/>
      <c r="D64" s="185" t="s">
        <v>104</v>
      </c>
      <c r="E64" s="186"/>
      <c r="F64" s="186"/>
      <c r="G64" s="186"/>
      <c r="H64" s="186"/>
      <c r="I64" s="187"/>
      <c r="J64" s="188">
        <f>J252</f>
        <v>0</v>
      </c>
      <c r="K64" s="184"/>
      <c r="L64" s="18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83"/>
      <c r="C65" s="184"/>
      <c r="D65" s="185" t="s">
        <v>105</v>
      </c>
      <c r="E65" s="186"/>
      <c r="F65" s="186"/>
      <c r="G65" s="186"/>
      <c r="H65" s="186"/>
      <c r="I65" s="187"/>
      <c r="J65" s="188">
        <f>J265</f>
        <v>0</v>
      </c>
      <c r="K65" s="184"/>
      <c r="L65" s="18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136"/>
      <c r="J66" s="40"/>
      <c r="K66" s="40"/>
      <c r="L66" s="137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 s="2" customFormat="1" ht="6.96" customHeight="1">
      <c r="A67" s="38"/>
      <c r="B67" s="59"/>
      <c r="C67" s="60"/>
      <c r="D67" s="60"/>
      <c r="E67" s="60"/>
      <c r="F67" s="60"/>
      <c r="G67" s="60"/>
      <c r="H67" s="60"/>
      <c r="I67" s="166"/>
      <c r="J67" s="60"/>
      <c r="K67" s="60"/>
      <c r="L67" s="137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hidden="1"/>
    <row r="69" hidden="1"/>
    <row r="70" hidden="1"/>
    <row r="71" s="2" customFormat="1" ht="6.96" customHeight="1">
      <c r="A71" s="38"/>
      <c r="B71" s="61"/>
      <c r="C71" s="62"/>
      <c r="D71" s="62"/>
      <c r="E71" s="62"/>
      <c r="F71" s="62"/>
      <c r="G71" s="62"/>
      <c r="H71" s="62"/>
      <c r="I71" s="169"/>
      <c r="J71" s="62"/>
      <c r="K71" s="62"/>
      <c r="L71" s="13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3" t="s">
        <v>106</v>
      </c>
      <c r="D72" s="40"/>
      <c r="E72" s="40"/>
      <c r="F72" s="40"/>
      <c r="G72" s="40"/>
      <c r="H72" s="40"/>
      <c r="I72" s="136"/>
      <c r="J72" s="40"/>
      <c r="K72" s="40"/>
      <c r="L72" s="13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136"/>
      <c r="J73" s="40"/>
      <c r="K73" s="40"/>
      <c r="L73" s="13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16</v>
      </c>
      <c r="D74" s="40"/>
      <c r="E74" s="40"/>
      <c r="F74" s="40"/>
      <c r="G74" s="40"/>
      <c r="H74" s="40"/>
      <c r="I74" s="136"/>
      <c r="J74" s="40"/>
      <c r="K74" s="40"/>
      <c r="L74" s="13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170" t="str">
        <f>E7</f>
        <v>Oprava trati v úseku Roudnice n.L. - Straškov</v>
      </c>
      <c r="F75" s="32"/>
      <c r="G75" s="32"/>
      <c r="H75" s="32"/>
      <c r="I75" s="136"/>
      <c r="J75" s="40"/>
      <c r="K75" s="40"/>
      <c r="L75" s="13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94</v>
      </c>
      <c r="D76" s="40"/>
      <c r="E76" s="40"/>
      <c r="F76" s="40"/>
      <c r="G76" s="40"/>
      <c r="H76" s="40"/>
      <c r="I76" s="136"/>
      <c r="J76" s="40"/>
      <c r="K76" s="40"/>
      <c r="L76" s="13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E9</f>
        <v>001 - Oprava OZ (položky ÚRS)</v>
      </c>
      <c r="F77" s="40"/>
      <c r="G77" s="40"/>
      <c r="H77" s="40"/>
      <c r="I77" s="136"/>
      <c r="J77" s="40"/>
      <c r="K77" s="40"/>
      <c r="L77" s="13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136"/>
      <c r="J78" s="40"/>
      <c r="K78" s="40"/>
      <c r="L78" s="13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23</v>
      </c>
      <c r="D79" s="40"/>
      <c r="E79" s="40"/>
      <c r="F79" s="27" t="str">
        <f>F12</f>
        <v xml:space="preserve"> trať 096</v>
      </c>
      <c r="G79" s="40"/>
      <c r="H79" s="40"/>
      <c r="I79" s="140" t="s">
        <v>25</v>
      </c>
      <c r="J79" s="72" t="str">
        <f>IF(J12="","",J12)</f>
        <v>2. 3. 2020</v>
      </c>
      <c r="K79" s="40"/>
      <c r="L79" s="13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136"/>
      <c r="J80" s="40"/>
      <c r="K80" s="40"/>
      <c r="L80" s="13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29</v>
      </c>
      <c r="D81" s="40"/>
      <c r="E81" s="40"/>
      <c r="F81" s="27" t="str">
        <f>E15</f>
        <v xml:space="preserve"> Správa železnic, OŘ ÚNL, ST ÚNL</v>
      </c>
      <c r="G81" s="40"/>
      <c r="H81" s="40"/>
      <c r="I81" s="140" t="s">
        <v>37</v>
      </c>
      <c r="J81" s="36" t="str">
        <f>E21</f>
        <v xml:space="preserve"> </v>
      </c>
      <c r="K81" s="40"/>
      <c r="L81" s="13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35</v>
      </c>
      <c r="D82" s="40"/>
      <c r="E82" s="40"/>
      <c r="F82" s="27" t="str">
        <f>IF(E18="","",E18)</f>
        <v>Vyplň údaj</v>
      </c>
      <c r="G82" s="40"/>
      <c r="H82" s="40"/>
      <c r="I82" s="140" t="s">
        <v>40</v>
      </c>
      <c r="J82" s="36" t="str">
        <f>E24</f>
        <v xml:space="preserve"> </v>
      </c>
      <c r="K82" s="40"/>
      <c r="L82" s="137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136"/>
      <c r="J83" s="40"/>
      <c r="K83" s="40"/>
      <c r="L83" s="137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11" customFormat="1" ht="29.28" customHeight="1">
      <c r="A84" s="190"/>
      <c r="B84" s="191"/>
      <c r="C84" s="192" t="s">
        <v>107</v>
      </c>
      <c r="D84" s="193" t="s">
        <v>62</v>
      </c>
      <c r="E84" s="193" t="s">
        <v>58</v>
      </c>
      <c r="F84" s="193" t="s">
        <v>59</v>
      </c>
      <c r="G84" s="193" t="s">
        <v>108</v>
      </c>
      <c r="H84" s="193" t="s">
        <v>109</v>
      </c>
      <c r="I84" s="194" t="s">
        <v>110</v>
      </c>
      <c r="J84" s="193" t="s">
        <v>98</v>
      </c>
      <c r="K84" s="195" t="s">
        <v>111</v>
      </c>
      <c r="L84" s="196"/>
      <c r="M84" s="92" t="s">
        <v>20</v>
      </c>
      <c r="N84" s="93" t="s">
        <v>47</v>
      </c>
      <c r="O84" s="93" t="s">
        <v>112</v>
      </c>
      <c r="P84" s="93" t="s">
        <v>113</v>
      </c>
      <c r="Q84" s="93" t="s">
        <v>114</v>
      </c>
      <c r="R84" s="93" t="s">
        <v>115</v>
      </c>
      <c r="S84" s="93" t="s">
        <v>116</v>
      </c>
      <c r="T84" s="94" t="s">
        <v>117</v>
      </c>
      <c r="U84" s="190"/>
      <c r="V84" s="190"/>
      <c r="W84" s="190"/>
      <c r="X84" s="190"/>
      <c r="Y84" s="190"/>
      <c r="Z84" s="190"/>
      <c r="AA84" s="190"/>
      <c r="AB84" s="190"/>
      <c r="AC84" s="190"/>
      <c r="AD84" s="190"/>
      <c r="AE84" s="190"/>
    </row>
    <row r="85" s="2" customFormat="1" ht="22.8" customHeight="1">
      <c r="A85" s="38"/>
      <c r="B85" s="39"/>
      <c r="C85" s="99" t="s">
        <v>118</v>
      </c>
      <c r="D85" s="40"/>
      <c r="E85" s="40"/>
      <c r="F85" s="40"/>
      <c r="G85" s="40"/>
      <c r="H85" s="40"/>
      <c r="I85" s="136"/>
      <c r="J85" s="197">
        <f>BK85</f>
        <v>0</v>
      </c>
      <c r="K85" s="40"/>
      <c r="L85" s="44"/>
      <c r="M85" s="95"/>
      <c r="N85" s="198"/>
      <c r="O85" s="96"/>
      <c r="P85" s="199">
        <f>P86</f>
        <v>0</v>
      </c>
      <c r="Q85" s="96"/>
      <c r="R85" s="199">
        <f>R86</f>
        <v>524.14873779452</v>
      </c>
      <c r="S85" s="96"/>
      <c r="T85" s="200">
        <f>T86</f>
        <v>398.71513500000003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76</v>
      </c>
      <c r="AU85" s="17" t="s">
        <v>99</v>
      </c>
      <c r="BK85" s="201">
        <f>BK86</f>
        <v>0</v>
      </c>
    </row>
    <row r="86" s="12" customFormat="1" ht="25.92" customHeight="1">
      <c r="A86" s="12"/>
      <c r="B86" s="202"/>
      <c r="C86" s="203"/>
      <c r="D86" s="204" t="s">
        <v>76</v>
      </c>
      <c r="E86" s="205" t="s">
        <v>119</v>
      </c>
      <c r="F86" s="205" t="s">
        <v>120</v>
      </c>
      <c r="G86" s="203"/>
      <c r="H86" s="203"/>
      <c r="I86" s="206"/>
      <c r="J86" s="207">
        <f>BK86</f>
        <v>0</v>
      </c>
      <c r="K86" s="203"/>
      <c r="L86" s="208"/>
      <c r="M86" s="209"/>
      <c r="N86" s="210"/>
      <c r="O86" s="210"/>
      <c r="P86" s="211">
        <f>P87+P109+P166+P252+P265</f>
        <v>0</v>
      </c>
      <c r="Q86" s="210"/>
      <c r="R86" s="211">
        <f>R87+R109+R166+R252+R265</f>
        <v>524.14873779452</v>
      </c>
      <c r="S86" s="210"/>
      <c r="T86" s="212">
        <f>T87+T109+T166+T252+T265</f>
        <v>398.71513500000003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13" t="s">
        <v>22</v>
      </c>
      <c r="AT86" s="214" t="s">
        <v>76</v>
      </c>
      <c r="AU86" s="214" t="s">
        <v>77</v>
      </c>
      <c r="AY86" s="213" t="s">
        <v>121</v>
      </c>
      <c r="BK86" s="215">
        <f>BK87+BK109+BK166+BK252+BK265</f>
        <v>0</v>
      </c>
    </row>
    <row r="87" s="12" customFormat="1" ht="22.8" customHeight="1">
      <c r="A87" s="12"/>
      <c r="B87" s="202"/>
      <c r="C87" s="203"/>
      <c r="D87" s="204" t="s">
        <v>76</v>
      </c>
      <c r="E87" s="216" t="s">
        <v>22</v>
      </c>
      <c r="F87" s="216" t="s">
        <v>122</v>
      </c>
      <c r="G87" s="203"/>
      <c r="H87" s="203"/>
      <c r="I87" s="206"/>
      <c r="J87" s="217">
        <f>BK87</f>
        <v>0</v>
      </c>
      <c r="K87" s="203"/>
      <c r="L87" s="208"/>
      <c r="M87" s="209"/>
      <c r="N87" s="210"/>
      <c r="O87" s="210"/>
      <c r="P87" s="211">
        <f>SUM(P88:P108)</f>
        <v>0</v>
      </c>
      <c r="Q87" s="210"/>
      <c r="R87" s="211">
        <f>SUM(R88:R108)</f>
        <v>0</v>
      </c>
      <c r="S87" s="210"/>
      <c r="T87" s="212">
        <f>SUM(T88:T108)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3" t="s">
        <v>22</v>
      </c>
      <c r="AT87" s="214" t="s">
        <v>76</v>
      </c>
      <c r="AU87" s="214" t="s">
        <v>22</v>
      </c>
      <c r="AY87" s="213" t="s">
        <v>121</v>
      </c>
      <c r="BK87" s="215">
        <f>SUM(BK88:BK108)</f>
        <v>0</v>
      </c>
    </row>
    <row r="88" s="2" customFormat="1" ht="21.75" customHeight="1">
      <c r="A88" s="38"/>
      <c r="B88" s="39"/>
      <c r="C88" s="218" t="s">
        <v>22</v>
      </c>
      <c r="D88" s="218" t="s">
        <v>123</v>
      </c>
      <c r="E88" s="219" t="s">
        <v>124</v>
      </c>
      <c r="F88" s="220" t="s">
        <v>125</v>
      </c>
      <c r="G88" s="221" t="s">
        <v>126</v>
      </c>
      <c r="H88" s="222">
        <v>61.920000000000002</v>
      </c>
      <c r="I88" s="223"/>
      <c r="J88" s="224">
        <f>ROUND(I88*H88,2)</f>
        <v>0</v>
      </c>
      <c r="K88" s="220" t="s">
        <v>127</v>
      </c>
      <c r="L88" s="44"/>
      <c r="M88" s="225" t="s">
        <v>20</v>
      </c>
      <c r="N88" s="226" t="s">
        <v>48</v>
      </c>
      <c r="O88" s="84"/>
      <c r="P88" s="227">
        <f>O88*H88</f>
        <v>0</v>
      </c>
      <c r="Q88" s="227">
        <v>0</v>
      </c>
      <c r="R88" s="227">
        <f>Q88*H88</f>
        <v>0</v>
      </c>
      <c r="S88" s="227">
        <v>0</v>
      </c>
      <c r="T88" s="228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29" t="s">
        <v>128</v>
      </c>
      <c r="AT88" s="229" t="s">
        <v>123</v>
      </c>
      <c r="AU88" s="229" t="s">
        <v>86</v>
      </c>
      <c r="AY88" s="17" t="s">
        <v>121</v>
      </c>
      <c r="BE88" s="230">
        <f>IF(N88="základní",J88,0)</f>
        <v>0</v>
      </c>
      <c r="BF88" s="230">
        <f>IF(N88="snížená",J88,0)</f>
        <v>0</v>
      </c>
      <c r="BG88" s="230">
        <f>IF(N88="zákl. přenesená",J88,0)</f>
        <v>0</v>
      </c>
      <c r="BH88" s="230">
        <f>IF(N88="sníž. přenesená",J88,0)</f>
        <v>0</v>
      </c>
      <c r="BI88" s="230">
        <f>IF(N88="nulová",J88,0)</f>
        <v>0</v>
      </c>
      <c r="BJ88" s="17" t="s">
        <v>22</v>
      </c>
      <c r="BK88" s="230">
        <f>ROUND(I88*H88,2)</f>
        <v>0</v>
      </c>
      <c r="BL88" s="17" t="s">
        <v>128</v>
      </c>
      <c r="BM88" s="229" t="s">
        <v>129</v>
      </c>
    </row>
    <row r="89" s="2" customFormat="1">
      <c r="A89" s="38"/>
      <c r="B89" s="39"/>
      <c r="C89" s="40"/>
      <c r="D89" s="231" t="s">
        <v>130</v>
      </c>
      <c r="E89" s="40"/>
      <c r="F89" s="232" t="s">
        <v>131</v>
      </c>
      <c r="G89" s="40"/>
      <c r="H89" s="40"/>
      <c r="I89" s="136"/>
      <c r="J89" s="40"/>
      <c r="K89" s="40"/>
      <c r="L89" s="44"/>
      <c r="M89" s="233"/>
      <c r="N89" s="234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130</v>
      </c>
      <c r="AU89" s="17" t="s">
        <v>86</v>
      </c>
    </row>
    <row r="90" s="2" customFormat="1">
      <c r="A90" s="38"/>
      <c r="B90" s="39"/>
      <c r="C90" s="40"/>
      <c r="D90" s="231" t="s">
        <v>132</v>
      </c>
      <c r="E90" s="40"/>
      <c r="F90" s="235" t="s">
        <v>133</v>
      </c>
      <c r="G90" s="40"/>
      <c r="H90" s="40"/>
      <c r="I90" s="136"/>
      <c r="J90" s="40"/>
      <c r="K90" s="40"/>
      <c r="L90" s="44"/>
      <c r="M90" s="233"/>
      <c r="N90" s="234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132</v>
      </c>
      <c r="AU90" s="17" t="s">
        <v>86</v>
      </c>
    </row>
    <row r="91" s="13" customFormat="1">
      <c r="A91" s="13"/>
      <c r="B91" s="236"/>
      <c r="C91" s="237"/>
      <c r="D91" s="231" t="s">
        <v>134</v>
      </c>
      <c r="E91" s="238" t="s">
        <v>20</v>
      </c>
      <c r="F91" s="239" t="s">
        <v>135</v>
      </c>
      <c r="G91" s="237"/>
      <c r="H91" s="238" t="s">
        <v>20</v>
      </c>
      <c r="I91" s="240"/>
      <c r="J91" s="237"/>
      <c r="K91" s="237"/>
      <c r="L91" s="241"/>
      <c r="M91" s="242"/>
      <c r="N91" s="243"/>
      <c r="O91" s="243"/>
      <c r="P91" s="243"/>
      <c r="Q91" s="243"/>
      <c r="R91" s="243"/>
      <c r="S91" s="243"/>
      <c r="T91" s="244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5" t="s">
        <v>134</v>
      </c>
      <c r="AU91" s="245" t="s">
        <v>86</v>
      </c>
      <c r="AV91" s="13" t="s">
        <v>22</v>
      </c>
      <c r="AW91" s="13" t="s">
        <v>39</v>
      </c>
      <c r="AX91" s="13" t="s">
        <v>77</v>
      </c>
      <c r="AY91" s="245" t="s">
        <v>121</v>
      </c>
    </row>
    <row r="92" s="13" customFormat="1">
      <c r="A92" s="13"/>
      <c r="B92" s="236"/>
      <c r="C92" s="237"/>
      <c r="D92" s="231" t="s">
        <v>134</v>
      </c>
      <c r="E92" s="238" t="s">
        <v>20</v>
      </c>
      <c r="F92" s="239" t="s">
        <v>136</v>
      </c>
      <c r="G92" s="237"/>
      <c r="H92" s="238" t="s">
        <v>20</v>
      </c>
      <c r="I92" s="240"/>
      <c r="J92" s="237"/>
      <c r="K92" s="237"/>
      <c r="L92" s="241"/>
      <c r="M92" s="242"/>
      <c r="N92" s="243"/>
      <c r="O92" s="243"/>
      <c r="P92" s="243"/>
      <c r="Q92" s="243"/>
      <c r="R92" s="243"/>
      <c r="S92" s="243"/>
      <c r="T92" s="244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5" t="s">
        <v>134</v>
      </c>
      <c r="AU92" s="245" t="s">
        <v>86</v>
      </c>
      <c r="AV92" s="13" t="s">
        <v>22</v>
      </c>
      <c r="AW92" s="13" t="s">
        <v>39</v>
      </c>
      <c r="AX92" s="13" t="s">
        <v>77</v>
      </c>
      <c r="AY92" s="245" t="s">
        <v>121</v>
      </c>
    </row>
    <row r="93" s="14" customFormat="1">
      <c r="A93" s="14"/>
      <c r="B93" s="246"/>
      <c r="C93" s="247"/>
      <c r="D93" s="231" t="s">
        <v>134</v>
      </c>
      <c r="E93" s="248" t="s">
        <v>20</v>
      </c>
      <c r="F93" s="249" t="s">
        <v>137</v>
      </c>
      <c r="G93" s="247"/>
      <c r="H93" s="250">
        <v>16.68</v>
      </c>
      <c r="I93" s="251"/>
      <c r="J93" s="247"/>
      <c r="K93" s="247"/>
      <c r="L93" s="252"/>
      <c r="M93" s="253"/>
      <c r="N93" s="254"/>
      <c r="O93" s="254"/>
      <c r="P93" s="254"/>
      <c r="Q93" s="254"/>
      <c r="R93" s="254"/>
      <c r="S93" s="254"/>
      <c r="T93" s="255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6" t="s">
        <v>134</v>
      </c>
      <c r="AU93" s="256" t="s">
        <v>86</v>
      </c>
      <c r="AV93" s="14" t="s">
        <v>86</v>
      </c>
      <c r="AW93" s="14" t="s">
        <v>39</v>
      </c>
      <c r="AX93" s="14" t="s">
        <v>77</v>
      </c>
      <c r="AY93" s="256" t="s">
        <v>121</v>
      </c>
    </row>
    <row r="94" s="13" customFormat="1">
      <c r="A94" s="13"/>
      <c r="B94" s="236"/>
      <c r="C94" s="237"/>
      <c r="D94" s="231" t="s">
        <v>134</v>
      </c>
      <c r="E94" s="238" t="s">
        <v>20</v>
      </c>
      <c r="F94" s="239" t="s">
        <v>138</v>
      </c>
      <c r="G94" s="237"/>
      <c r="H94" s="238" t="s">
        <v>20</v>
      </c>
      <c r="I94" s="240"/>
      <c r="J94" s="237"/>
      <c r="K94" s="237"/>
      <c r="L94" s="241"/>
      <c r="M94" s="242"/>
      <c r="N94" s="243"/>
      <c r="O94" s="243"/>
      <c r="P94" s="243"/>
      <c r="Q94" s="243"/>
      <c r="R94" s="243"/>
      <c r="S94" s="243"/>
      <c r="T94" s="244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5" t="s">
        <v>134</v>
      </c>
      <c r="AU94" s="245" t="s">
        <v>86</v>
      </c>
      <c r="AV94" s="13" t="s">
        <v>22</v>
      </c>
      <c r="AW94" s="13" t="s">
        <v>39</v>
      </c>
      <c r="AX94" s="13" t="s">
        <v>77</v>
      </c>
      <c r="AY94" s="245" t="s">
        <v>121</v>
      </c>
    </row>
    <row r="95" s="14" customFormat="1">
      <c r="A95" s="14"/>
      <c r="B95" s="246"/>
      <c r="C95" s="247"/>
      <c r="D95" s="231" t="s">
        <v>134</v>
      </c>
      <c r="E95" s="248" t="s">
        <v>20</v>
      </c>
      <c r="F95" s="249" t="s">
        <v>139</v>
      </c>
      <c r="G95" s="247"/>
      <c r="H95" s="250">
        <v>21.239999999999998</v>
      </c>
      <c r="I95" s="251"/>
      <c r="J95" s="247"/>
      <c r="K95" s="247"/>
      <c r="L95" s="252"/>
      <c r="M95" s="253"/>
      <c r="N95" s="254"/>
      <c r="O95" s="254"/>
      <c r="P95" s="254"/>
      <c r="Q95" s="254"/>
      <c r="R95" s="254"/>
      <c r="S95" s="254"/>
      <c r="T95" s="255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6" t="s">
        <v>134</v>
      </c>
      <c r="AU95" s="256" t="s">
        <v>86</v>
      </c>
      <c r="AV95" s="14" t="s">
        <v>86</v>
      </c>
      <c r="AW95" s="14" t="s">
        <v>39</v>
      </c>
      <c r="AX95" s="14" t="s">
        <v>77</v>
      </c>
      <c r="AY95" s="256" t="s">
        <v>121</v>
      </c>
    </row>
    <row r="96" s="13" customFormat="1">
      <c r="A96" s="13"/>
      <c r="B96" s="236"/>
      <c r="C96" s="237"/>
      <c r="D96" s="231" t="s">
        <v>134</v>
      </c>
      <c r="E96" s="238" t="s">
        <v>20</v>
      </c>
      <c r="F96" s="239" t="s">
        <v>140</v>
      </c>
      <c r="G96" s="237"/>
      <c r="H96" s="238" t="s">
        <v>20</v>
      </c>
      <c r="I96" s="240"/>
      <c r="J96" s="237"/>
      <c r="K96" s="237"/>
      <c r="L96" s="241"/>
      <c r="M96" s="242"/>
      <c r="N96" s="243"/>
      <c r="O96" s="243"/>
      <c r="P96" s="243"/>
      <c r="Q96" s="243"/>
      <c r="R96" s="243"/>
      <c r="S96" s="243"/>
      <c r="T96" s="24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5" t="s">
        <v>134</v>
      </c>
      <c r="AU96" s="245" t="s">
        <v>86</v>
      </c>
      <c r="AV96" s="13" t="s">
        <v>22</v>
      </c>
      <c r="AW96" s="13" t="s">
        <v>39</v>
      </c>
      <c r="AX96" s="13" t="s">
        <v>77</v>
      </c>
      <c r="AY96" s="245" t="s">
        <v>121</v>
      </c>
    </row>
    <row r="97" s="14" customFormat="1">
      <c r="A97" s="14"/>
      <c r="B97" s="246"/>
      <c r="C97" s="247"/>
      <c r="D97" s="231" t="s">
        <v>134</v>
      </c>
      <c r="E97" s="248" t="s">
        <v>20</v>
      </c>
      <c r="F97" s="249" t="s">
        <v>141</v>
      </c>
      <c r="G97" s="247"/>
      <c r="H97" s="250">
        <v>24</v>
      </c>
      <c r="I97" s="251"/>
      <c r="J97" s="247"/>
      <c r="K97" s="247"/>
      <c r="L97" s="252"/>
      <c r="M97" s="253"/>
      <c r="N97" s="254"/>
      <c r="O97" s="254"/>
      <c r="P97" s="254"/>
      <c r="Q97" s="254"/>
      <c r="R97" s="254"/>
      <c r="S97" s="254"/>
      <c r="T97" s="255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6" t="s">
        <v>134</v>
      </c>
      <c r="AU97" s="256" t="s">
        <v>86</v>
      </c>
      <c r="AV97" s="14" t="s">
        <v>86</v>
      </c>
      <c r="AW97" s="14" t="s">
        <v>39</v>
      </c>
      <c r="AX97" s="14" t="s">
        <v>77</v>
      </c>
      <c r="AY97" s="256" t="s">
        <v>121</v>
      </c>
    </row>
    <row r="98" s="15" customFormat="1">
      <c r="A98" s="15"/>
      <c r="B98" s="257"/>
      <c r="C98" s="258"/>
      <c r="D98" s="231" t="s">
        <v>134</v>
      </c>
      <c r="E98" s="259" t="s">
        <v>20</v>
      </c>
      <c r="F98" s="260" t="s">
        <v>142</v>
      </c>
      <c r="G98" s="258"/>
      <c r="H98" s="261">
        <v>61.920000000000002</v>
      </c>
      <c r="I98" s="262"/>
      <c r="J98" s="258"/>
      <c r="K98" s="258"/>
      <c r="L98" s="263"/>
      <c r="M98" s="264"/>
      <c r="N98" s="265"/>
      <c r="O98" s="265"/>
      <c r="P98" s="265"/>
      <c r="Q98" s="265"/>
      <c r="R98" s="265"/>
      <c r="S98" s="265"/>
      <c r="T98" s="266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67" t="s">
        <v>134</v>
      </c>
      <c r="AU98" s="267" t="s">
        <v>86</v>
      </c>
      <c r="AV98" s="15" t="s">
        <v>128</v>
      </c>
      <c r="AW98" s="15" t="s">
        <v>39</v>
      </c>
      <c r="AX98" s="15" t="s">
        <v>22</v>
      </c>
      <c r="AY98" s="267" t="s">
        <v>121</v>
      </c>
    </row>
    <row r="99" s="2" customFormat="1" ht="21.75" customHeight="1">
      <c r="A99" s="38"/>
      <c r="B99" s="39"/>
      <c r="C99" s="218" t="s">
        <v>86</v>
      </c>
      <c r="D99" s="218" t="s">
        <v>123</v>
      </c>
      <c r="E99" s="219" t="s">
        <v>143</v>
      </c>
      <c r="F99" s="220" t="s">
        <v>144</v>
      </c>
      <c r="G99" s="221" t="s">
        <v>126</v>
      </c>
      <c r="H99" s="222">
        <v>61.920000000000002</v>
      </c>
      <c r="I99" s="223"/>
      <c r="J99" s="224">
        <f>ROUND(I99*H99,2)</f>
        <v>0</v>
      </c>
      <c r="K99" s="220" t="s">
        <v>127</v>
      </c>
      <c r="L99" s="44"/>
      <c r="M99" s="225" t="s">
        <v>20</v>
      </c>
      <c r="N99" s="226" t="s">
        <v>48</v>
      </c>
      <c r="O99" s="84"/>
      <c r="P99" s="227">
        <f>O99*H99</f>
        <v>0</v>
      </c>
      <c r="Q99" s="227">
        <v>0</v>
      </c>
      <c r="R99" s="227">
        <f>Q99*H99</f>
        <v>0</v>
      </c>
      <c r="S99" s="227">
        <v>0</v>
      </c>
      <c r="T99" s="228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9" t="s">
        <v>128</v>
      </c>
      <c r="AT99" s="229" t="s">
        <v>123</v>
      </c>
      <c r="AU99" s="229" t="s">
        <v>86</v>
      </c>
      <c r="AY99" s="17" t="s">
        <v>121</v>
      </c>
      <c r="BE99" s="230">
        <f>IF(N99="základní",J99,0)</f>
        <v>0</v>
      </c>
      <c r="BF99" s="230">
        <f>IF(N99="snížená",J99,0)</f>
        <v>0</v>
      </c>
      <c r="BG99" s="230">
        <f>IF(N99="zákl. přenesená",J99,0)</f>
        <v>0</v>
      </c>
      <c r="BH99" s="230">
        <f>IF(N99="sníž. přenesená",J99,0)</f>
        <v>0</v>
      </c>
      <c r="BI99" s="230">
        <f>IF(N99="nulová",J99,0)</f>
        <v>0</v>
      </c>
      <c r="BJ99" s="17" t="s">
        <v>22</v>
      </c>
      <c r="BK99" s="230">
        <f>ROUND(I99*H99,2)</f>
        <v>0</v>
      </c>
      <c r="BL99" s="17" t="s">
        <v>128</v>
      </c>
      <c r="BM99" s="229" t="s">
        <v>145</v>
      </c>
    </row>
    <row r="100" s="2" customFormat="1">
      <c r="A100" s="38"/>
      <c r="B100" s="39"/>
      <c r="C100" s="40"/>
      <c r="D100" s="231" t="s">
        <v>130</v>
      </c>
      <c r="E100" s="40"/>
      <c r="F100" s="232" t="s">
        <v>146</v>
      </c>
      <c r="G100" s="40"/>
      <c r="H100" s="40"/>
      <c r="I100" s="136"/>
      <c r="J100" s="40"/>
      <c r="K100" s="40"/>
      <c r="L100" s="44"/>
      <c r="M100" s="233"/>
      <c r="N100" s="234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130</v>
      </c>
      <c r="AU100" s="17" t="s">
        <v>86</v>
      </c>
    </row>
    <row r="101" s="2" customFormat="1">
      <c r="A101" s="38"/>
      <c r="B101" s="39"/>
      <c r="C101" s="40"/>
      <c r="D101" s="231" t="s">
        <v>132</v>
      </c>
      <c r="E101" s="40"/>
      <c r="F101" s="235" t="s">
        <v>133</v>
      </c>
      <c r="G101" s="40"/>
      <c r="H101" s="40"/>
      <c r="I101" s="136"/>
      <c r="J101" s="40"/>
      <c r="K101" s="40"/>
      <c r="L101" s="44"/>
      <c r="M101" s="233"/>
      <c r="N101" s="234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132</v>
      </c>
      <c r="AU101" s="17" t="s">
        <v>86</v>
      </c>
    </row>
    <row r="102" s="14" customFormat="1">
      <c r="A102" s="14"/>
      <c r="B102" s="246"/>
      <c r="C102" s="247"/>
      <c r="D102" s="231" t="s">
        <v>134</v>
      </c>
      <c r="E102" s="248" t="s">
        <v>20</v>
      </c>
      <c r="F102" s="249" t="s">
        <v>147</v>
      </c>
      <c r="G102" s="247"/>
      <c r="H102" s="250">
        <v>61.920000000000002</v>
      </c>
      <c r="I102" s="251"/>
      <c r="J102" s="247"/>
      <c r="K102" s="247"/>
      <c r="L102" s="252"/>
      <c r="M102" s="253"/>
      <c r="N102" s="254"/>
      <c r="O102" s="254"/>
      <c r="P102" s="254"/>
      <c r="Q102" s="254"/>
      <c r="R102" s="254"/>
      <c r="S102" s="254"/>
      <c r="T102" s="255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6" t="s">
        <v>134</v>
      </c>
      <c r="AU102" s="256" t="s">
        <v>86</v>
      </c>
      <c r="AV102" s="14" t="s">
        <v>86</v>
      </c>
      <c r="AW102" s="14" t="s">
        <v>39</v>
      </c>
      <c r="AX102" s="14" t="s">
        <v>22</v>
      </c>
      <c r="AY102" s="256" t="s">
        <v>121</v>
      </c>
    </row>
    <row r="103" s="2" customFormat="1" ht="16.5" customHeight="1">
      <c r="A103" s="38"/>
      <c r="B103" s="39"/>
      <c r="C103" s="218" t="s">
        <v>148</v>
      </c>
      <c r="D103" s="218" t="s">
        <v>123</v>
      </c>
      <c r="E103" s="219" t="s">
        <v>149</v>
      </c>
      <c r="F103" s="220" t="s">
        <v>150</v>
      </c>
      <c r="G103" s="221" t="s">
        <v>126</v>
      </c>
      <c r="H103" s="222">
        <v>61.920000000000002</v>
      </c>
      <c r="I103" s="223"/>
      <c r="J103" s="224">
        <f>ROUND(I103*H103,2)</f>
        <v>0</v>
      </c>
      <c r="K103" s="220" t="s">
        <v>127</v>
      </c>
      <c r="L103" s="44"/>
      <c r="M103" s="225" t="s">
        <v>20</v>
      </c>
      <c r="N103" s="226" t="s">
        <v>48</v>
      </c>
      <c r="O103" s="84"/>
      <c r="P103" s="227">
        <f>O103*H103</f>
        <v>0</v>
      </c>
      <c r="Q103" s="227">
        <v>0</v>
      </c>
      <c r="R103" s="227">
        <f>Q103*H103</f>
        <v>0</v>
      </c>
      <c r="S103" s="227">
        <v>0</v>
      </c>
      <c r="T103" s="228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29" t="s">
        <v>128</v>
      </c>
      <c r="AT103" s="229" t="s">
        <v>123</v>
      </c>
      <c r="AU103" s="229" t="s">
        <v>86</v>
      </c>
      <c r="AY103" s="17" t="s">
        <v>121</v>
      </c>
      <c r="BE103" s="230">
        <f>IF(N103="základní",J103,0)</f>
        <v>0</v>
      </c>
      <c r="BF103" s="230">
        <f>IF(N103="snížená",J103,0)</f>
        <v>0</v>
      </c>
      <c r="BG103" s="230">
        <f>IF(N103="zákl. přenesená",J103,0)</f>
        <v>0</v>
      </c>
      <c r="BH103" s="230">
        <f>IF(N103="sníž. přenesená",J103,0)</f>
        <v>0</v>
      </c>
      <c r="BI103" s="230">
        <f>IF(N103="nulová",J103,0)</f>
        <v>0</v>
      </c>
      <c r="BJ103" s="17" t="s">
        <v>22</v>
      </c>
      <c r="BK103" s="230">
        <f>ROUND(I103*H103,2)</f>
        <v>0</v>
      </c>
      <c r="BL103" s="17" t="s">
        <v>128</v>
      </c>
      <c r="BM103" s="229" t="s">
        <v>151</v>
      </c>
    </row>
    <row r="104" s="2" customFormat="1">
      <c r="A104" s="38"/>
      <c r="B104" s="39"/>
      <c r="C104" s="40"/>
      <c r="D104" s="231" t="s">
        <v>130</v>
      </c>
      <c r="E104" s="40"/>
      <c r="F104" s="232" t="s">
        <v>152</v>
      </c>
      <c r="G104" s="40"/>
      <c r="H104" s="40"/>
      <c r="I104" s="136"/>
      <c r="J104" s="40"/>
      <c r="K104" s="40"/>
      <c r="L104" s="44"/>
      <c r="M104" s="233"/>
      <c r="N104" s="234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130</v>
      </c>
      <c r="AU104" s="17" t="s">
        <v>86</v>
      </c>
    </row>
    <row r="105" s="2" customFormat="1">
      <c r="A105" s="38"/>
      <c r="B105" s="39"/>
      <c r="C105" s="40"/>
      <c r="D105" s="231" t="s">
        <v>132</v>
      </c>
      <c r="E105" s="40"/>
      <c r="F105" s="235" t="s">
        <v>153</v>
      </c>
      <c r="G105" s="40"/>
      <c r="H105" s="40"/>
      <c r="I105" s="136"/>
      <c r="J105" s="40"/>
      <c r="K105" s="40"/>
      <c r="L105" s="44"/>
      <c r="M105" s="233"/>
      <c r="N105" s="234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132</v>
      </c>
      <c r="AU105" s="17" t="s">
        <v>86</v>
      </c>
    </row>
    <row r="106" s="13" customFormat="1">
      <c r="A106" s="13"/>
      <c r="B106" s="236"/>
      <c r="C106" s="237"/>
      <c r="D106" s="231" t="s">
        <v>134</v>
      </c>
      <c r="E106" s="238" t="s">
        <v>20</v>
      </c>
      <c r="F106" s="239" t="s">
        <v>154</v>
      </c>
      <c r="G106" s="237"/>
      <c r="H106" s="238" t="s">
        <v>20</v>
      </c>
      <c r="I106" s="240"/>
      <c r="J106" s="237"/>
      <c r="K106" s="237"/>
      <c r="L106" s="241"/>
      <c r="M106" s="242"/>
      <c r="N106" s="243"/>
      <c r="O106" s="243"/>
      <c r="P106" s="243"/>
      <c r="Q106" s="243"/>
      <c r="R106" s="243"/>
      <c r="S106" s="243"/>
      <c r="T106" s="24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5" t="s">
        <v>134</v>
      </c>
      <c r="AU106" s="245" t="s">
        <v>86</v>
      </c>
      <c r="AV106" s="13" t="s">
        <v>22</v>
      </c>
      <c r="AW106" s="13" t="s">
        <v>39</v>
      </c>
      <c r="AX106" s="13" t="s">
        <v>77</v>
      </c>
      <c r="AY106" s="245" t="s">
        <v>121</v>
      </c>
    </row>
    <row r="107" s="14" customFormat="1">
      <c r="A107" s="14"/>
      <c r="B107" s="246"/>
      <c r="C107" s="247"/>
      <c r="D107" s="231" t="s">
        <v>134</v>
      </c>
      <c r="E107" s="248" t="s">
        <v>20</v>
      </c>
      <c r="F107" s="249" t="s">
        <v>147</v>
      </c>
      <c r="G107" s="247"/>
      <c r="H107" s="250">
        <v>61.920000000000002</v>
      </c>
      <c r="I107" s="251"/>
      <c r="J107" s="247"/>
      <c r="K107" s="247"/>
      <c r="L107" s="252"/>
      <c r="M107" s="253"/>
      <c r="N107" s="254"/>
      <c r="O107" s="254"/>
      <c r="P107" s="254"/>
      <c r="Q107" s="254"/>
      <c r="R107" s="254"/>
      <c r="S107" s="254"/>
      <c r="T107" s="255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6" t="s">
        <v>134</v>
      </c>
      <c r="AU107" s="256" t="s">
        <v>86</v>
      </c>
      <c r="AV107" s="14" t="s">
        <v>86</v>
      </c>
      <c r="AW107" s="14" t="s">
        <v>39</v>
      </c>
      <c r="AX107" s="14" t="s">
        <v>77</v>
      </c>
      <c r="AY107" s="256" t="s">
        <v>121</v>
      </c>
    </row>
    <row r="108" s="15" customFormat="1">
      <c r="A108" s="15"/>
      <c r="B108" s="257"/>
      <c r="C108" s="258"/>
      <c r="D108" s="231" t="s">
        <v>134</v>
      </c>
      <c r="E108" s="259" t="s">
        <v>20</v>
      </c>
      <c r="F108" s="260" t="s">
        <v>142</v>
      </c>
      <c r="G108" s="258"/>
      <c r="H108" s="261">
        <v>61.920000000000002</v>
      </c>
      <c r="I108" s="262"/>
      <c r="J108" s="258"/>
      <c r="K108" s="258"/>
      <c r="L108" s="263"/>
      <c r="M108" s="264"/>
      <c r="N108" s="265"/>
      <c r="O108" s="265"/>
      <c r="P108" s="265"/>
      <c r="Q108" s="265"/>
      <c r="R108" s="265"/>
      <c r="S108" s="265"/>
      <c r="T108" s="266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67" t="s">
        <v>134</v>
      </c>
      <c r="AU108" s="267" t="s">
        <v>86</v>
      </c>
      <c r="AV108" s="15" t="s">
        <v>128</v>
      </c>
      <c r="AW108" s="15" t="s">
        <v>39</v>
      </c>
      <c r="AX108" s="15" t="s">
        <v>22</v>
      </c>
      <c r="AY108" s="267" t="s">
        <v>121</v>
      </c>
    </row>
    <row r="109" s="12" customFormat="1" ht="22.8" customHeight="1">
      <c r="A109" s="12"/>
      <c r="B109" s="202"/>
      <c r="C109" s="203"/>
      <c r="D109" s="204" t="s">
        <v>76</v>
      </c>
      <c r="E109" s="216" t="s">
        <v>86</v>
      </c>
      <c r="F109" s="216" t="s">
        <v>155</v>
      </c>
      <c r="G109" s="203"/>
      <c r="H109" s="203"/>
      <c r="I109" s="206"/>
      <c r="J109" s="217">
        <f>BK109</f>
        <v>0</v>
      </c>
      <c r="K109" s="203"/>
      <c r="L109" s="208"/>
      <c r="M109" s="209"/>
      <c r="N109" s="210"/>
      <c r="O109" s="210"/>
      <c r="P109" s="211">
        <f>SUM(P110:P165)</f>
        <v>0</v>
      </c>
      <c r="Q109" s="210"/>
      <c r="R109" s="211">
        <f>SUM(R110:R165)</f>
        <v>273.84754933452001</v>
      </c>
      <c r="S109" s="210"/>
      <c r="T109" s="212">
        <f>SUM(T110:T165)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13" t="s">
        <v>22</v>
      </c>
      <c r="AT109" s="214" t="s">
        <v>76</v>
      </c>
      <c r="AU109" s="214" t="s">
        <v>22</v>
      </c>
      <c r="AY109" s="213" t="s">
        <v>121</v>
      </c>
      <c r="BK109" s="215">
        <f>SUM(BK110:BK165)</f>
        <v>0</v>
      </c>
    </row>
    <row r="110" s="2" customFormat="1" ht="21.75" customHeight="1">
      <c r="A110" s="38"/>
      <c r="B110" s="39"/>
      <c r="C110" s="218" t="s">
        <v>128</v>
      </c>
      <c r="D110" s="218" t="s">
        <v>123</v>
      </c>
      <c r="E110" s="219" t="s">
        <v>156</v>
      </c>
      <c r="F110" s="220" t="s">
        <v>157</v>
      </c>
      <c r="G110" s="221" t="s">
        <v>158</v>
      </c>
      <c r="H110" s="222">
        <v>28.800000000000001</v>
      </c>
      <c r="I110" s="223"/>
      <c r="J110" s="224">
        <f>ROUND(I110*H110,2)</f>
        <v>0</v>
      </c>
      <c r="K110" s="220" t="s">
        <v>127</v>
      </c>
      <c r="L110" s="44"/>
      <c r="M110" s="225" t="s">
        <v>20</v>
      </c>
      <c r="N110" s="226" t="s">
        <v>48</v>
      </c>
      <c r="O110" s="84"/>
      <c r="P110" s="227">
        <f>O110*H110</f>
        <v>0</v>
      </c>
      <c r="Q110" s="227">
        <v>1.5247660000000001</v>
      </c>
      <c r="R110" s="227">
        <f>Q110*H110</f>
        <v>43.913260800000003</v>
      </c>
      <c r="S110" s="227">
        <v>0</v>
      </c>
      <c r="T110" s="228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9" t="s">
        <v>128</v>
      </c>
      <c r="AT110" s="229" t="s">
        <v>123</v>
      </c>
      <c r="AU110" s="229" t="s">
        <v>86</v>
      </c>
      <c r="AY110" s="17" t="s">
        <v>121</v>
      </c>
      <c r="BE110" s="230">
        <f>IF(N110="základní",J110,0)</f>
        <v>0</v>
      </c>
      <c r="BF110" s="230">
        <f>IF(N110="snížená",J110,0)</f>
        <v>0</v>
      </c>
      <c r="BG110" s="230">
        <f>IF(N110="zákl. přenesená",J110,0)</f>
        <v>0</v>
      </c>
      <c r="BH110" s="230">
        <f>IF(N110="sníž. přenesená",J110,0)</f>
        <v>0</v>
      </c>
      <c r="BI110" s="230">
        <f>IF(N110="nulová",J110,0)</f>
        <v>0</v>
      </c>
      <c r="BJ110" s="17" t="s">
        <v>22</v>
      </c>
      <c r="BK110" s="230">
        <f>ROUND(I110*H110,2)</f>
        <v>0</v>
      </c>
      <c r="BL110" s="17" t="s">
        <v>128</v>
      </c>
      <c r="BM110" s="229" t="s">
        <v>159</v>
      </c>
    </row>
    <row r="111" s="2" customFormat="1">
      <c r="A111" s="38"/>
      <c r="B111" s="39"/>
      <c r="C111" s="40"/>
      <c r="D111" s="231" t="s">
        <v>130</v>
      </c>
      <c r="E111" s="40"/>
      <c r="F111" s="232" t="s">
        <v>160</v>
      </c>
      <c r="G111" s="40"/>
      <c r="H111" s="40"/>
      <c r="I111" s="136"/>
      <c r="J111" s="40"/>
      <c r="K111" s="40"/>
      <c r="L111" s="44"/>
      <c r="M111" s="233"/>
      <c r="N111" s="234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130</v>
      </c>
      <c r="AU111" s="17" t="s">
        <v>86</v>
      </c>
    </row>
    <row r="112" s="2" customFormat="1">
      <c r="A112" s="38"/>
      <c r="B112" s="39"/>
      <c r="C112" s="40"/>
      <c r="D112" s="231" t="s">
        <v>132</v>
      </c>
      <c r="E112" s="40"/>
      <c r="F112" s="235" t="s">
        <v>161</v>
      </c>
      <c r="G112" s="40"/>
      <c r="H112" s="40"/>
      <c r="I112" s="136"/>
      <c r="J112" s="40"/>
      <c r="K112" s="40"/>
      <c r="L112" s="44"/>
      <c r="M112" s="233"/>
      <c r="N112" s="234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132</v>
      </c>
      <c r="AU112" s="17" t="s">
        <v>86</v>
      </c>
    </row>
    <row r="113" s="13" customFormat="1">
      <c r="A113" s="13"/>
      <c r="B113" s="236"/>
      <c r="C113" s="237"/>
      <c r="D113" s="231" t="s">
        <v>134</v>
      </c>
      <c r="E113" s="238" t="s">
        <v>20</v>
      </c>
      <c r="F113" s="239" t="s">
        <v>138</v>
      </c>
      <c r="G113" s="237"/>
      <c r="H113" s="238" t="s">
        <v>20</v>
      </c>
      <c r="I113" s="240"/>
      <c r="J113" s="237"/>
      <c r="K113" s="237"/>
      <c r="L113" s="241"/>
      <c r="M113" s="242"/>
      <c r="N113" s="243"/>
      <c r="O113" s="243"/>
      <c r="P113" s="243"/>
      <c r="Q113" s="243"/>
      <c r="R113" s="243"/>
      <c r="S113" s="243"/>
      <c r="T113" s="24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5" t="s">
        <v>134</v>
      </c>
      <c r="AU113" s="245" t="s">
        <v>86</v>
      </c>
      <c r="AV113" s="13" t="s">
        <v>22</v>
      </c>
      <c r="AW113" s="13" t="s">
        <v>39</v>
      </c>
      <c r="AX113" s="13" t="s">
        <v>77</v>
      </c>
      <c r="AY113" s="245" t="s">
        <v>121</v>
      </c>
    </row>
    <row r="114" s="14" customFormat="1">
      <c r="A114" s="14"/>
      <c r="B114" s="246"/>
      <c r="C114" s="247"/>
      <c r="D114" s="231" t="s">
        <v>134</v>
      </c>
      <c r="E114" s="248" t="s">
        <v>20</v>
      </c>
      <c r="F114" s="249" t="s">
        <v>162</v>
      </c>
      <c r="G114" s="247"/>
      <c r="H114" s="250">
        <v>14.4</v>
      </c>
      <c r="I114" s="251"/>
      <c r="J114" s="247"/>
      <c r="K114" s="247"/>
      <c r="L114" s="252"/>
      <c r="M114" s="253"/>
      <c r="N114" s="254"/>
      <c r="O114" s="254"/>
      <c r="P114" s="254"/>
      <c r="Q114" s="254"/>
      <c r="R114" s="254"/>
      <c r="S114" s="254"/>
      <c r="T114" s="255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6" t="s">
        <v>134</v>
      </c>
      <c r="AU114" s="256" t="s">
        <v>86</v>
      </c>
      <c r="AV114" s="14" t="s">
        <v>86</v>
      </c>
      <c r="AW114" s="14" t="s">
        <v>39</v>
      </c>
      <c r="AX114" s="14" t="s">
        <v>77</v>
      </c>
      <c r="AY114" s="256" t="s">
        <v>121</v>
      </c>
    </row>
    <row r="115" s="13" customFormat="1">
      <c r="A115" s="13"/>
      <c r="B115" s="236"/>
      <c r="C115" s="237"/>
      <c r="D115" s="231" t="s">
        <v>134</v>
      </c>
      <c r="E115" s="238" t="s">
        <v>20</v>
      </c>
      <c r="F115" s="239" t="s">
        <v>136</v>
      </c>
      <c r="G115" s="237"/>
      <c r="H115" s="238" t="s">
        <v>20</v>
      </c>
      <c r="I115" s="240"/>
      <c r="J115" s="237"/>
      <c r="K115" s="237"/>
      <c r="L115" s="241"/>
      <c r="M115" s="242"/>
      <c r="N115" s="243"/>
      <c r="O115" s="243"/>
      <c r="P115" s="243"/>
      <c r="Q115" s="243"/>
      <c r="R115" s="243"/>
      <c r="S115" s="243"/>
      <c r="T115" s="24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5" t="s">
        <v>134</v>
      </c>
      <c r="AU115" s="245" t="s">
        <v>86</v>
      </c>
      <c r="AV115" s="13" t="s">
        <v>22</v>
      </c>
      <c r="AW115" s="13" t="s">
        <v>39</v>
      </c>
      <c r="AX115" s="13" t="s">
        <v>77</v>
      </c>
      <c r="AY115" s="245" t="s">
        <v>121</v>
      </c>
    </row>
    <row r="116" s="14" customFormat="1">
      <c r="A116" s="14"/>
      <c r="B116" s="246"/>
      <c r="C116" s="247"/>
      <c r="D116" s="231" t="s">
        <v>134</v>
      </c>
      <c r="E116" s="248" t="s">
        <v>20</v>
      </c>
      <c r="F116" s="249" t="s">
        <v>162</v>
      </c>
      <c r="G116" s="247"/>
      <c r="H116" s="250">
        <v>14.4</v>
      </c>
      <c r="I116" s="251"/>
      <c r="J116" s="247"/>
      <c r="K116" s="247"/>
      <c r="L116" s="252"/>
      <c r="M116" s="253"/>
      <c r="N116" s="254"/>
      <c r="O116" s="254"/>
      <c r="P116" s="254"/>
      <c r="Q116" s="254"/>
      <c r="R116" s="254"/>
      <c r="S116" s="254"/>
      <c r="T116" s="255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6" t="s">
        <v>134</v>
      </c>
      <c r="AU116" s="256" t="s">
        <v>86</v>
      </c>
      <c r="AV116" s="14" t="s">
        <v>86</v>
      </c>
      <c r="AW116" s="14" t="s">
        <v>39</v>
      </c>
      <c r="AX116" s="14" t="s">
        <v>77</v>
      </c>
      <c r="AY116" s="256" t="s">
        <v>121</v>
      </c>
    </row>
    <row r="117" s="15" customFormat="1">
      <c r="A117" s="15"/>
      <c r="B117" s="257"/>
      <c r="C117" s="258"/>
      <c r="D117" s="231" t="s">
        <v>134</v>
      </c>
      <c r="E117" s="259" t="s">
        <v>20</v>
      </c>
      <c r="F117" s="260" t="s">
        <v>142</v>
      </c>
      <c r="G117" s="258"/>
      <c r="H117" s="261">
        <v>28.800000000000001</v>
      </c>
      <c r="I117" s="262"/>
      <c r="J117" s="258"/>
      <c r="K117" s="258"/>
      <c r="L117" s="263"/>
      <c r="M117" s="264"/>
      <c r="N117" s="265"/>
      <c r="O117" s="265"/>
      <c r="P117" s="265"/>
      <c r="Q117" s="265"/>
      <c r="R117" s="265"/>
      <c r="S117" s="265"/>
      <c r="T117" s="266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67" t="s">
        <v>134</v>
      </c>
      <c r="AU117" s="267" t="s">
        <v>86</v>
      </c>
      <c r="AV117" s="15" t="s">
        <v>128</v>
      </c>
      <c r="AW117" s="15" t="s">
        <v>39</v>
      </c>
      <c r="AX117" s="15" t="s">
        <v>22</v>
      </c>
      <c r="AY117" s="267" t="s">
        <v>121</v>
      </c>
    </row>
    <row r="118" s="2" customFormat="1" ht="21.75" customHeight="1">
      <c r="A118" s="38"/>
      <c r="B118" s="39"/>
      <c r="C118" s="218" t="s">
        <v>163</v>
      </c>
      <c r="D118" s="218" t="s">
        <v>123</v>
      </c>
      <c r="E118" s="219" t="s">
        <v>164</v>
      </c>
      <c r="F118" s="220" t="s">
        <v>165</v>
      </c>
      <c r="G118" s="221" t="s">
        <v>158</v>
      </c>
      <c r="H118" s="222">
        <v>2571.2249999999999</v>
      </c>
      <c r="I118" s="223"/>
      <c r="J118" s="224">
        <f>ROUND(I118*H118,2)</f>
        <v>0</v>
      </c>
      <c r="K118" s="220" t="s">
        <v>127</v>
      </c>
      <c r="L118" s="44"/>
      <c r="M118" s="225" t="s">
        <v>20</v>
      </c>
      <c r="N118" s="226" t="s">
        <v>48</v>
      </c>
      <c r="O118" s="84"/>
      <c r="P118" s="227">
        <f>O118*H118</f>
        <v>0</v>
      </c>
      <c r="Q118" s="227">
        <v>0.000156</v>
      </c>
      <c r="R118" s="227">
        <f>Q118*H118</f>
        <v>0.4011111</v>
      </c>
      <c r="S118" s="227">
        <v>0</v>
      </c>
      <c r="T118" s="228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9" t="s">
        <v>128</v>
      </c>
      <c r="AT118" s="229" t="s">
        <v>123</v>
      </c>
      <c r="AU118" s="229" t="s">
        <v>86</v>
      </c>
      <c r="AY118" s="17" t="s">
        <v>121</v>
      </c>
      <c r="BE118" s="230">
        <f>IF(N118="základní",J118,0)</f>
        <v>0</v>
      </c>
      <c r="BF118" s="230">
        <f>IF(N118="snížená",J118,0)</f>
        <v>0</v>
      </c>
      <c r="BG118" s="230">
        <f>IF(N118="zákl. přenesená",J118,0)</f>
        <v>0</v>
      </c>
      <c r="BH118" s="230">
        <f>IF(N118="sníž. přenesená",J118,0)</f>
        <v>0</v>
      </c>
      <c r="BI118" s="230">
        <f>IF(N118="nulová",J118,0)</f>
        <v>0</v>
      </c>
      <c r="BJ118" s="17" t="s">
        <v>22</v>
      </c>
      <c r="BK118" s="230">
        <f>ROUND(I118*H118,2)</f>
        <v>0</v>
      </c>
      <c r="BL118" s="17" t="s">
        <v>128</v>
      </c>
      <c r="BM118" s="229" t="s">
        <v>166</v>
      </c>
    </row>
    <row r="119" s="2" customFormat="1">
      <c r="A119" s="38"/>
      <c r="B119" s="39"/>
      <c r="C119" s="40"/>
      <c r="D119" s="231" t="s">
        <v>130</v>
      </c>
      <c r="E119" s="40"/>
      <c r="F119" s="232" t="s">
        <v>167</v>
      </c>
      <c r="G119" s="40"/>
      <c r="H119" s="40"/>
      <c r="I119" s="136"/>
      <c r="J119" s="40"/>
      <c r="K119" s="40"/>
      <c r="L119" s="44"/>
      <c r="M119" s="233"/>
      <c r="N119" s="234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130</v>
      </c>
      <c r="AU119" s="17" t="s">
        <v>86</v>
      </c>
    </row>
    <row r="120" s="13" customFormat="1">
      <c r="A120" s="13"/>
      <c r="B120" s="236"/>
      <c r="C120" s="237"/>
      <c r="D120" s="231" t="s">
        <v>134</v>
      </c>
      <c r="E120" s="238" t="s">
        <v>20</v>
      </c>
      <c r="F120" s="239" t="s">
        <v>168</v>
      </c>
      <c r="G120" s="237"/>
      <c r="H120" s="238" t="s">
        <v>20</v>
      </c>
      <c r="I120" s="240"/>
      <c r="J120" s="237"/>
      <c r="K120" s="237"/>
      <c r="L120" s="241"/>
      <c r="M120" s="242"/>
      <c r="N120" s="243"/>
      <c r="O120" s="243"/>
      <c r="P120" s="243"/>
      <c r="Q120" s="243"/>
      <c r="R120" s="243"/>
      <c r="S120" s="243"/>
      <c r="T120" s="24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5" t="s">
        <v>134</v>
      </c>
      <c r="AU120" s="245" t="s">
        <v>86</v>
      </c>
      <c r="AV120" s="13" t="s">
        <v>22</v>
      </c>
      <c r="AW120" s="13" t="s">
        <v>39</v>
      </c>
      <c r="AX120" s="13" t="s">
        <v>77</v>
      </c>
      <c r="AY120" s="245" t="s">
        <v>121</v>
      </c>
    </row>
    <row r="121" s="13" customFormat="1">
      <c r="A121" s="13"/>
      <c r="B121" s="236"/>
      <c r="C121" s="237"/>
      <c r="D121" s="231" t="s">
        <v>134</v>
      </c>
      <c r="E121" s="238" t="s">
        <v>20</v>
      </c>
      <c r="F121" s="239" t="s">
        <v>136</v>
      </c>
      <c r="G121" s="237"/>
      <c r="H121" s="238" t="s">
        <v>20</v>
      </c>
      <c r="I121" s="240"/>
      <c r="J121" s="237"/>
      <c r="K121" s="237"/>
      <c r="L121" s="241"/>
      <c r="M121" s="242"/>
      <c r="N121" s="243"/>
      <c r="O121" s="243"/>
      <c r="P121" s="243"/>
      <c r="Q121" s="243"/>
      <c r="R121" s="243"/>
      <c r="S121" s="243"/>
      <c r="T121" s="24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5" t="s">
        <v>134</v>
      </c>
      <c r="AU121" s="245" t="s">
        <v>86</v>
      </c>
      <c r="AV121" s="13" t="s">
        <v>22</v>
      </c>
      <c r="AW121" s="13" t="s">
        <v>39</v>
      </c>
      <c r="AX121" s="13" t="s">
        <v>77</v>
      </c>
      <c r="AY121" s="245" t="s">
        <v>121</v>
      </c>
    </row>
    <row r="122" s="14" customFormat="1">
      <c r="A122" s="14"/>
      <c r="B122" s="246"/>
      <c r="C122" s="247"/>
      <c r="D122" s="231" t="s">
        <v>134</v>
      </c>
      <c r="E122" s="248" t="s">
        <v>20</v>
      </c>
      <c r="F122" s="249" t="s">
        <v>169</v>
      </c>
      <c r="G122" s="247"/>
      <c r="H122" s="250">
        <v>713.70000000000005</v>
      </c>
      <c r="I122" s="251"/>
      <c r="J122" s="247"/>
      <c r="K122" s="247"/>
      <c r="L122" s="252"/>
      <c r="M122" s="253"/>
      <c r="N122" s="254"/>
      <c r="O122" s="254"/>
      <c r="P122" s="254"/>
      <c r="Q122" s="254"/>
      <c r="R122" s="254"/>
      <c r="S122" s="254"/>
      <c r="T122" s="255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6" t="s">
        <v>134</v>
      </c>
      <c r="AU122" s="256" t="s">
        <v>86</v>
      </c>
      <c r="AV122" s="14" t="s">
        <v>86</v>
      </c>
      <c r="AW122" s="14" t="s">
        <v>39</v>
      </c>
      <c r="AX122" s="14" t="s">
        <v>77</v>
      </c>
      <c r="AY122" s="256" t="s">
        <v>121</v>
      </c>
    </row>
    <row r="123" s="13" customFormat="1">
      <c r="A123" s="13"/>
      <c r="B123" s="236"/>
      <c r="C123" s="237"/>
      <c r="D123" s="231" t="s">
        <v>134</v>
      </c>
      <c r="E123" s="238" t="s">
        <v>20</v>
      </c>
      <c r="F123" s="239" t="s">
        <v>138</v>
      </c>
      <c r="G123" s="237"/>
      <c r="H123" s="238" t="s">
        <v>20</v>
      </c>
      <c r="I123" s="240"/>
      <c r="J123" s="237"/>
      <c r="K123" s="237"/>
      <c r="L123" s="241"/>
      <c r="M123" s="242"/>
      <c r="N123" s="243"/>
      <c r="O123" s="243"/>
      <c r="P123" s="243"/>
      <c r="Q123" s="243"/>
      <c r="R123" s="243"/>
      <c r="S123" s="243"/>
      <c r="T123" s="24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5" t="s">
        <v>134</v>
      </c>
      <c r="AU123" s="245" t="s">
        <v>86</v>
      </c>
      <c r="AV123" s="13" t="s">
        <v>22</v>
      </c>
      <c r="AW123" s="13" t="s">
        <v>39</v>
      </c>
      <c r="AX123" s="13" t="s">
        <v>77</v>
      </c>
      <c r="AY123" s="245" t="s">
        <v>121</v>
      </c>
    </row>
    <row r="124" s="14" customFormat="1">
      <c r="A124" s="14"/>
      <c r="B124" s="246"/>
      <c r="C124" s="247"/>
      <c r="D124" s="231" t="s">
        <v>134</v>
      </c>
      <c r="E124" s="248" t="s">
        <v>20</v>
      </c>
      <c r="F124" s="249" t="s">
        <v>170</v>
      </c>
      <c r="G124" s="247"/>
      <c r="H124" s="250">
        <v>814.72500000000002</v>
      </c>
      <c r="I124" s="251"/>
      <c r="J124" s="247"/>
      <c r="K124" s="247"/>
      <c r="L124" s="252"/>
      <c r="M124" s="253"/>
      <c r="N124" s="254"/>
      <c r="O124" s="254"/>
      <c r="P124" s="254"/>
      <c r="Q124" s="254"/>
      <c r="R124" s="254"/>
      <c r="S124" s="254"/>
      <c r="T124" s="25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6" t="s">
        <v>134</v>
      </c>
      <c r="AU124" s="256" t="s">
        <v>86</v>
      </c>
      <c r="AV124" s="14" t="s">
        <v>86</v>
      </c>
      <c r="AW124" s="14" t="s">
        <v>39</v>
      </c>
      <c r="AX124" s="14" t="s">
        <v>77</v>
      </c>
      <c r="AY124" s="256" t="s">
        <v>121</v>
      </c>
    </row>
    <row r="125" s="13" customFormat="1">
      <c r="A125" s="13"/>
      <c r="B125" s="236"/>
      <c r="C125" s="237"/>
      <c r="D125" s="231" t="s">
        <v>134</v>
      </c>
      <c r="E125" s="238" t="s">
        <v>20</v>
      </c>
      <c r="F125" s="239" t="s">
        <v>171</v>
      </c>
      <c r="G125" s="237"/>
      <c r="H125" s="238" t="s">
        <v>20</v>
      </c>
      <c r="I125" s="240"/>
      <c r="J125" s="237"/>
      <c r="K125" s="237"/>
      <c r="L125" s="241"/>
      <c r="M125" s="242"/>
      <c r="N125" s="243"/>
      <c r="O125" s="243"/>
      <c r="P125" s="243"/>
      <c r="Q125" s="243"/>
      <c r="R125" s="243"/>
      <c r="S125" s="243"/>
      <c r="T125" s="24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5" t="s">
        <v>134</v>
      </c>
      <c r="AU125" s="245" t="s">
        <v>86</v>
      </c>
      <c r="AV125" s="13" t="s">
        <v>22</v>
      </c>
      <c r="AW125" s="13" t="s">
        <v>39</v>
      </c>
      <c r="AX125" s="13" t="s">
        <v>77</v>
      </c>
      <c r="AY125" s="245" t="s">
        <v>121</v>
      </c>
    </row>
    <row r="126" s="13" customFormat="1">
      <c r="A126" s="13"/>
      <c r="B126" s="236"/>
      <c r="C126" s="237"/>
      <c r="D126" s="231" t="s">
        <v>134</v>
      </c>
      <c r="E126" s="238" t="s">
        <v>20</v>
      </c>
      <c r="F126" s="239" t="s">
        <v>136</v>
      </c>
      <c r="G126" s="237"/>
      <c r="H126" s="238" t="s">
        <v>20</v>
      </c>
      <c r="I126" s="240"/>
      <c r="J126" s="237"/>
      <c r="K126" s="237"/>
      <c r="L126" s="241"/>
      <c r="M126" s="242"/>
      <c r="N126" s="243"/>
      <c r="O126" s="243"/>
      <c r="P126" s="243"/>
      <c r="Q126" s="243"/>
      <c r="R126" s="243"/>
      <c r="S126" s="243"/>
      <c r="T126" s="24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5" t="s">
        <v>134</v>
      </c>
      <c r="AU126" s="245" t="s">
        <v>86</v>
      </c>
      <c r="AV126" s="13" t="s">
        <v>22</v>
      </c>
      <c r="AW126" s="13" t="s">
        <v>39</v>
      </c>
      <c r="AX126" s="13" t="s">
        <v>77</v>
      </c>
      <c r="AY126" s="245" t="s">
        <v>121</v>
      </c>
    </row>
    <row r="127" s="14" customFormat="1">
      <c r="A127" s="14"/>
      <c r="B127" s="246"/>
      <c r="C127" s="247"/>
      <c r="D127" s="231" t="s">
        <v>134</v>
      </c>
      <c r="E127" s="248" t="s">
        <v>20</v>
      </c>
      <c r="F127" s="249" t="s">
        <v>172</v>
      </c>
      <c r="G127" s="247"/>
      <c r="H127" s="250">
        <v>458.69999999999999</v>
      </c>
      <c r="I127" s="251"/>
      <c r="J127" s="247"/>
      <c r="K127" s="247"/>
      <c r="L127" s="252"/>
      <c r="M127" s="253"/>
      <c r="N127" s="254"/>
      <c r="O127" s="254"/>
      <c r="P127" s="254"/>
      <c r="Q127" s="254"/>
      <c r="R127" s="254"/>
      <c r="S127" s="254"/>
      <c r="T127" s="255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6" t="s">
        <v>134</v>
      </c>
      <c r="AU127" s="256" t="s">
        <v>86</v>
      </c>
      <c r="AV127" s="14" t="s">
        <v>86</v>
      </c>
      <c r="AW127" s="14" t="s">
        <v>39</v>
      </c>
      <c r="AX127" s="14" t="s">
        <v>77</v>
      </c>
      <c r="AY127" s="256" t="s">
        <v>121</v>
      </c>
    </row>
    <row r="128" s="13" customFormat="1">
      <c r="A128" s="13"/>
      <c r="B128" s="236"/>
      <c r="C128" s="237"/>
      <c r="D128" s="231" t="s">
        <v>134</v>
      </c>
      <c r="E128" s="238" t="s">
        <v>20</v>
      </c>
      <c r="F128" s="239" t="s">
        <v>138</v>
      </c>
      <c r="G128" s="237"/>
      <c r="H128" s="238" t="s">
        <v>20</v>
      </c>
      <c r="I128" s="240"/>
      <c r="J128" s="237"/>
      <c r="K128" s="237"/>
      <c r="L128" s="241"/>
      <c r="M128" s="242"/>
      <c r="N128" s="243"/>
      <c r="O128" s="243"/>
      <c r="P128" s="243"/>
      <c r="Q128" s="243"/>
      <c r="R128" s="243"/>
      <c r="S128" s="243"/>
      <c r="T128" s="24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5" t="s">
        <v>134</v>
      </c>
      <c r="AU128" s="245" t="s">
        <v>86</v>
      </c>
      <c r="AV128" s="13" t="s">
        <v>22</v>
      </c>
      <c r="AW128" s="13" t="s">
        <v>39</v>
      </c>
      <c r="AX128" s="13" t="s">
        <v>77</v>
      </c>
      <c r="AY128" s="245" t="s">
        <v>121</v>
      </c>
    </row>
    <row r="129" s="14" customFormat="1">
      <c r="A129" s="14"/>
      <c r="B129" s="246"/>
      <c r="C129" s="247"/>
      <c r="D129" s="231" t="s">
        <v>134</v>
      </c>
      <c r="E129" s="248" t="s">
        <v>20</v>
      </c>
      <c r="F129" s="249" t="s">
        <v>173</v>
      </c>
      <c r="G129" s="247"/>
      <c r="H129" s="250">
        <v>584.10000000000002</v>
      </c>
      <c r="I129" s="251"/>
      <c r="J129" s="247"/>
      <c r="K129" s="247"/>
      <c r="L129" s="252"/>
      <c r="M129" s="253"/>
      <c r="N129" s="254"/>
      <c r="O129" s="254"/>
      <c r="P129" s="254"/>
      <c r="Q129" s="254"/>
      <c r="R129" s="254"/>
      <c r="S129" s="254"/>
      <c r="T129" s="25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6" t="s">
        <v>134</v>
      </c>
      <c r="AU129" s="256" t="s">
        <v>86</v>
      </c>
      <c r="AV129" s="14" t="s">
        <v>86</v>
      </c>
      <c r="AW129" s="14" t="s">
        <v>39</v>
      </c>
      <c r="AX129" s="14" t="s">
        <v>77</v>
      </c>
      <c r="AY129" s="256" t="s">
        <v>121</v>
      </c>
    </row>
    <row r="130" s="15" customFormat="1">
      <c r="A130" s="15"/>
      <c r="B130" s="257"/>
      <c r="C130" s="258"/>
      <c r="D130" s="231" t="s">
        <v>134</v>
      </c>
      <c r="E130" s="259" t="s">
        <v>20</v>
      </c>
      <c r="F130" s="260" t="s">
        <v>142</v>
      </c>
      <c r="G130" s="258"/>
      <c r="H130" s="261">
        <v>2571.2249999999999</v>
      </c>
      <c r="I130" s="262"/>
      <c r="J130" s="258"/>
      <c r="K130" s="258"/>
      <c r="L130" s="263"/>
      <c r="M130" s="264"/>
      <c r="N130" s="265"/>
      <c r="O130" s="265"/>
      <c r="P130" s="265"/>
      <c r="Q130" s="265"/>
      <c r="R130" s="265"/>
      <c r="S130" s="265"/>
      <c r="T130" s="266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7" t="s">
        <v>134</v>
      </c>
      <c r="AU130" s="267" t="s">
        <v>86</v>
      </c>
      <c r="AV130" s="15" t="s">
        <v>128</v>
      </c>
      <c r="AW130" s="15" t="s">
        <v>39</v>
      </c>
      <c r="AX130" s="15" t="s">
        <v>22</v>
      </c>
      <c r="AY130" s="267" t="s">
        <v>121</v>
      </c>
    </row>
    <row r="131" s="2" customFormat="1" ht="21.75" customHeight="1">
      <c r="A131" s="38"/>
      <c r="B131" s="39"/>
      <c r="C131" s="218" t="s">
        <v>174</v>
      </c>
      <c r="D131" s="218" t="s">
        <v>123</v>
      </c>
      <c r="E131" s="219" t="s">
        <v>175</v>
      </c>
      <c r="F131" s="220" t="s">
        <v>176</v>
      </c>
      <c r="G131" s="221" t="s">
        <v>158</v>
      </c>
      <c r="H131" s="222">
        <v>99.299999999999997</v>
      </c>
      <c r="I131" s="223"/>
      <c r="J131" s="224">
        <f>ROUND(I131*H131,2)</f>
        <v>0</v>
      </c>
      <c r="K131" s="220" t="s">
        <v>127</v>
      </c>
      <c r="L131" s="44"/>
      <c r="M131" s="225" t="s">
        <v>20</v>
      </c>
      <c r="N131" s="226" t="s">
        <v>48</v>
      </c>
      <c r="O131" s="84"/>
      <c r="P131" s="227">
        <f>O131*H131</f>
        <v>0</v>
      </c>
      <c r="Q131" s="227">
        <v>0.00032291999999999998</v>
      </c>
      <c r="R131" s="227">
        <f>Q131*H131</f>
        <v>0.032065956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128</v>
      </c>
      <c r="AT131" s="229" t="s">
        <v>123</v>
      </c>
      <c r="AU131" s="229" t="s">
        <v>86</v>
      </c>
      <c r="AY131" s="17" t="s">
        <v>121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22</v>
      </c>
      <c r="BK131" s="230">
        <f>ROUND(I131*H131,2)</f>
        <v>0</v>
      </c>
      <c r="BL131" s="17" t="s">
        <v>128</v>
      </c>
      <c r="BM131" s="229" t="s">
        <v>177</v>
      </c>
    </row>
    <row r="132" s="2" customFormat="1">
      <c r="A132" s="38"/>
      <c r="B132" s="39"/>
      <c r="C132" s="40"/>
      <c r="D132" s="231" t="s">
        <v>130</v>
      </c>
      <c r="E132" s="40"/>
      <c r="F132" s="232" t="s">
        <v>178</v>
      </c>
      <c r="G132" s="40"/>
      <c r="H132" s="40"/>
      <c r="I132" s="136"/>
      <c r="J132" s="40"/>
      <c r="K132" s="40"/>
      <c r="L132" s="44"/>
      <c r="M132" s="233"/>
      <c r="N132" s="234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130</v>
      </c>
      <c r="AU132" s="17" t="s">
        <v>86</v>
      </c>
    </row>
    <row r="133" s="13" customFormat="1">
      <c r="A133" s="13"/>
      <c r="B133" s="236"/>
      <c r="C133" s="237"/>
      <c r="D133" s="231" t="s">
        <v>134</v>
      </c>
      <c r="E133" s="238" t="s">
        <v>20</v>
      </c>
      <c r="F133" s="239" t="s">
        <v>138</v>
      </c>
      <c r="G133" s="237"/>
      <c r="H133" s="238" t="s">
        <v>20</v>
      </c>
      <c r="I133" s="240"/>
      <c r="J133" s="237"/>
      <c r="K133" s="237"/>
      <c r="L133" s="241"/>
      <c r="M133" s="242"/>
      <c r="N133" s="243"/>
      <c r="O133" s="243"/>
      <c r="P133" s="243"/>
      <c r="Q133" s="243"/>
      <c r="R133" s="243"/>
      <c r="S133" s="243"/>
      <c r="T133" s="24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5" t="s">
        <v>134</v>
      </c>
      <c r="AU133" s="245" t="s">
        <v>86</v>
      </c>
      <c r="AV133" s="13" t="s">
        <v>22</v>
      </c>
      <c r="AW133" s="13" t="s">
        <v>39</v>
      </c>
      <c r="AX133" s="13" t="s">
        <v>77</v>
      </c>
      <c r="AY133" s="245" t="s">
        <v>121</v>
      </c>
    </row>
    <row r="134" s="14" customFormat="1">
      <c r="A134" s="14"/>
      <c r="B134" s="246"/>
      <c r="C134" s="247"/>
      <c r="D134" s="231" t="s">
        <v>134</v>
      </c>
      <c r="E134" s="248" t="s">
        <v>20</v>
      </c>
      <c r="F134" s="249" t="s">
        <v>162</v>
      </c>
      <c r="G134" s="247"/>
      <c r="H134" s="250">
        <v>14.4</v>
      </c>
      <c r="I134" s="251"/>
      <c r="J134" s="247"/>
      <c r="K134" s="247"/>
      <c r="L134" s="252"/>
      <c r="M134" s="253"/>
      <c r="N134" s="254"/>
      <c r="O134" s="254"/>
      <c r="P134" s="254"/>
      <c r="Q134" s="254"/>
      <c r="R134" s="254"/>
      <c r="S134" s="254"/>
      <c r="T134" s="25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6" t="s">
        <v>134</v>
      </c>
      <c r="AU134" s="256" t="s">
        <v>86</v>
      </c>
      <c r="AV134" s="14" t="s">
        <v>86</v>
      </c>
      <c r="AW134" s="14" t="s">
        <v>39</v>
      </c>
      <c r="AX134" s="14" t="s">
        <v>77</v>
      </c>
      <c r="AY134" s="256" t="s">
        <v>121</v>
      </c>
    </row>
    <row r="135" s="13" customFormat="1">
      <c r="A135" s="13"/>
      <c r="B135" s="236"/>
      <c r="C135" s="237"/>
      <c r="D135" s="231" t="s">
        <v>134</v>
      </c>
      <c r="E135" s="238" t="s">
        <v>20</v>
      </c>
      <c r="F135" s="239" t="s">
        <v>136</v>
      </c>
      <c r="G135" s="237"/>
      <c r="H135" s="238" t="s">
        <v>20</v>
      </c>
      <c r="I135" s="240"/>
      <c r="J135" s="237"/>
      <c r="K135" s="237"/>
      <c r="L135" s="241"/>
      <c r="M135" s="242"/>
      <c r="N135" s="243"/>
      <c r="O135" s="243"/>
      <c r="P135" s="243"/>
      <c r="Q135" s="243"/>
      <c r="R135" s="243"/>
      <c r="S135" s="243"/>
      <c r="T135" s="24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5" t="s">
        <v>134</v>
      </c>
      <c r="AU135" s="245" t="s">
        <v>86</v>
      </c>
      <c r="AV135" s="13" t="s">
        <v>22</v>
      </c>
      <c r="AW135" s="13" t="s">
        <v>39</v>
      </c>
      <c r="AX135" s="13" t="s">
        <v>77</v>
      </c>
      <c r="AY135" s="245" t="s">
        <v>121</v>
      </c>
    </row>
    <row r="136" s="14" customFormat="1">
      <c r="A136" s="14"/>
      <c r="B136" s="246"/>
      <c r="C136" s="247"/>
      <c r="D136" s="231" t="s">
        <v>134</v>
      </c>
      <c r="E136" s="248" t="s">
        <v>20</v>
      </c>
      <c r="F136" s="249" t="s">
        <v>162</v>
      </c>
      <c r="G136" s="247"/>
      <c r="H136" s="250">
        <v>14.4</v>
      </c>
      <c r="I136" s="251"/>
      <c r="J136" s="247"/>
      <c r="K136" s="247"/>
      <c r="L136" s="252"/>
      <c r="M136" s="253"/>
      <c r="N136" s="254"/>
      <c r="O136" s="254"/>
      <c r="P136" s="254"/>
      <c r="Q136" s="254"/>
      <c r="R136" s="254"/>
      <c r="S136" s="254"/>
      <c r="T136" s="25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6" t="s">
        <v>134</v>
      </c>
      <c r="AU136" s="256" t="s">
        <v>86</v>
      </c>
      <c r="AV136" s="14" t="s">
        <v>86</v>
      </c>
      <c r="AW136" s="14" t="s">
        <v>39</v>
      </c>
      <c r="AX136" s="14" t="s">
        <v>77</v>
      </c>
      <c r="AY136" s="256" t="s">
        <v>121</v>
      </c>
    </row>
    <row r="137" s="13" customFormat="1">
      <c r="A137" s="13"/>
      <c r="B137" s="236"/>
      <c r="C137" s="237"/>
      <c r="D137" s="231" t="s">
        <v>134</v>
      </c>
      <c r="E137" s="238" t="s">
        <v>20</v>
      </c>
      <c r="F137" s="239" t="s">
        <v>179</v>
      </c>
      <c r="G137" s="237"/>
      <c r="H137" s="238" t="s">
        <v>20</v>
      </c>
      <c r="I137" s="240"/>
      <c r="J137" s="237"/>
      <c r="K137" s="237"/>
      <c r="L137" s="241"/>
      <c r="M137" s="242"/>
      <c r="N137" s="243"/>
      <c r="O137" s="243"/>
      <c r="P137" s="243"/>
      <c r="Q137" s="243"/>
      <c r="R137" s="243"/>
      <c r="S137" s="243"/>
      <c r="T137" s="24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5" t="s">
        <v>134</v>
      </c>
      <c r="AU137" s="245" t="s">
        <v>86</v>
      </c>
      <c r="AV137" s="13" t="s">
        <v>22</v>
      </c>
      <c r="AW137" s="13" t="s">
        <v>39</v>
      </c>
      <c r="AX137" s="13" t="s">
        <v>77</v>
      </c>
      <c r="AY137" s="245" t="s">
        <v>121</v>
      </c>
    </row>
    <row r="138" s="14" customFormat="1">
      <c r="A138" s="14"/>
      <c r="B138" s="246"/>
      <c r="C138" s="247"/>
      <c r="D138" s="231" t="s">
        <v>134</v>
      </c>
      <c r="E138" s="248" t="s">
        <v>20</v>
      </c>
      <c r="F138" s="249" t="s">
        <v>180</v>
      </c>
      <c r="G138" s="247"/>
      <c r="H138" s="250">
        <v>70.5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6" t="s">
        <v>134</v>
      </c>
      <c r="AU138" s="256" t="s">
        <v>86</v>
      </c>
      <c r="AV138" s="14" t="s">
        <v>86</v>
      </c>
      <c r="AW138" s="14" t="s">
        <v>39</v>
      </c>
      <c r="AX138" s="14" t="s">
        <v>77</v>
      </c>
      <c r="AY138" s="256" t="s">
        <v>121</v>
      </c>
    </row>
    <row r="139" s="15" customFormat="1">
      <c r="A139" s="15"/>
      <c r="B139" s="257"/>
      <c r="C139" s="258"/>
      <c r="D139" s="231" t="s">
        <v>134</v>
      </c>
      <c r="E139" s="259" t="s">
        <v>20</v>
      </c>
      <c r="F139" s="260" t="s">
        <v>142</v>
      </c>
      <c r="G139" s="258"/>
      <c r="H139" s="261">
        <v>99.299999999999997</v>
      </c>
      <c r="I139" s="262"/>
      <c r="J139" s="258"/>
      <c r="K139" s="258"/>
      <c r="L139" s="263"/>
      <c r="M139" s="264"/>
      <c r="N139" s="265"/>
      <c r="O139" s="265"/>
      <c r="P139" s="265"/>
      <c r="Q139" s="265"/>
      <c r="R139" s="265"/>
      <c r="S139" s="265"/>
      <c r="T139" s="266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7" t="s">
        <v>134</v>
      </c>
      <c r="AU139" s="267" t="s">
        <v>86</v>
      </c>
      <c r="AV139" s="15" t="s">
        <v>128</v>
      </c>
      <c r="AW139" s="15" t="s">
        <v>39</v>
      </c>
      <c r="AX139" s="15" t="s">
        <v>22</v>
      </c>
      <c r="AY139" s="267" t="s">
        <v>121</v>
      </c>
    </row>
    <row r="140" s="2" customFormat="1" ht="21.75" customHeight="1">
      <c r="A140" s="38"/>
      <c r="B140" s="39"/>
      <c r="C140" s="218" t="s">
        <v>181</v>
      </c>
      <c r="D140" s="218" t="s">
        <v>123</v>
      </c>
      <c r="E140" s="219" t="s">
        <v>182</v>
      </c>
      <c r="F140" s="220" t="s">
        <v>183</v>
      </c>
      <c r="G140" s="221" t="s">
        <v>126</v>
      </c>
      <c r="H140" s="222">
        <v>28.800000000000001</v>
      </c>
      <c r="I140" s="223"/>
      <c r="J140" s="224">
        <f>ROUND(I140*H140,2)</f>
        <v>0</v>
      </c>
      <c r="K140" s="220" t="s">
        <v>127</v>
      </c>
      <c r="L140" s="44"/>
      <c r="M140" s="225" t="s">
        <v>20</v>
      </c>
      <c r="N140" s="226" t="s">
        <v>48</v>
      </c>
      <c r="O140" s="84"/>
      <c r="P140" s="227">
        <f>O140*H140</f>
        <v>0</v>
      </c>
      <c r="Q140" s="227">
        <v>2.45329</v>
      </c>
      <c r="R140" s="227">
        <f>Q140*H140</f>
        <v>70.654752000000002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128</v>
      </c>
      <c r="AT140" s="229" t="s">
        <v>123</v>
      </c>
      <c r="AU140" s="229" t="s">
        <v>86</v>
      </c>
      <c r="AY140" s="17" t="s">
        <v>121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22</v>
      </c>
      <c r="BK140" s="230">
        <f>ROUND(I140*H140,2)</f>
        <v>0</v>
      </c>
      <c r="BL140" s="17" t="s">
        <v>128</v>
      </c>
      <c r="BM140" s="229" t="s">
        <v>184</v>
      </c>
    </row>
    <row r="141" s="2" customFormat="1">
      <c r="A141" s="38"/>
      <c r="B141" s="39"/>
      <c r="C141" s="40"/>
      <c r="D141" s="231" t="s">
        <v>130</v>
      </c>
      <c r="E141" s="40"/>
      <c r="F141" s="232" t="s">
        <v>185</v>
      </c>
      <c r="G141" s="40"/>
      <c r="H141" s="40"/>
      <c r="I141" s="136"/>
      <c r="J141" s="40"/>
      <c r="K141" s="40"/>
      <c r="L141" s="44"/>
      <c r="M141" s="233"/>
      <c r="N141" s="234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130</v>
      </c>
      <c r="AU141" s="17" t="s">
        <v>86</v>
      </c>
    </row>
    <row r="142" s="14" customFormat="1">
      <c r="A142" s="14"/>
      <c r="B142" s="246"/>
      <c r="C142" s="247"/>
      <c r="D142" s="231" t="s">
        <v>134</v>
      </c>
      <c r="E142" s="248" t="s">
        <v>20</v>
      </c>
      <c r="F142" s="249" t="s">
        <v>186</v>
      </c>
      <c r="G142" s="247"/>
      <c r="H142" s="250">
        <v>28.800000000000001</v>
      </c>
      <c r="I142" s="251"/>
      <c r="J142" s="247"/>
      <c r="K142" s="247"/>
      <c r="L142" s="252"/>
      <c r="M142" s="253"/>
      <c r="N142" s="254"/>
      <c r="O142" s="254"/>
      <c r="P142" s="254"/>
      <c r="Q142" s="254"/>
      <c r="R142" s="254"/>
      <c r="S142" s="254"/>
      <c r="T142" s="25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6" t="s">
        <v>134</v>
      </c>
      <c r="AU142" s="256" t="s">
        <v>86</v>
      </c>
      <c r="AV142" s="14" t="s">
        <v>86</v>
      </c>
      <c r="AW142" s="14" t="s">
        <v>39</v>
      </c>
      <c r="AX142" s="14" t="s">
        <v>22</v>
      </c>
      <c r="AY142" s="256" t="s">
        <v>121</v>
      </c>
    </row>
    <row r="143" s="2" customFormat="1" ht="21.75" customHeight="1">
      <c r="A143" s="38"/>
      <c r="B143" s="39"/>
      <c r="C143" s="218" t="s">
        <v>187</v>
      </c>
      <c r="D143" s="218" t="s">
        <v>123</v>
      </c>
      <c r="E143" s="219" t="s">
        <v>188</v>
      </c>
      <c r="F143" s="220" t="s">
        <v>189</v>
      </c>
      <c r="G143" s="221" t="s">
        <v>190</v>
      </c>
      <c r="H143" s="222">
        <v>635.10000000000002</v>
      </c>
      <c r="I143" s="223"/>
      <c r="J143" s="224">
        <f>ROUND(I143*H143,2)</f>
        <v>0</v>
      </c>
      <c r="K143" s="220" t="s">
        <v>127</v>
      </c>
      <c r="L143" s="44"/>
      <c r="M143" s="225" t="s">
        <v>20</v>
      </c>
      <c r="N143" s="226" t="s">
        <v>48</v>
      </c>
      <c r="O143" s="84"/>
      <c r="P143" s="227">
        <f>O143*H143</f>
        <v>0</v>
      </c>
      <c r="Q143" s="227">
        <v>3.5765200000000001E-05</v>
      </c>
      <c r="R143" s="227">
        <f>Q143*H143</f>
        <v>0.022714478520000001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128</v>
      </c>
      <c r="AT143" s="229" t="s">
        <v>123</v>
      </c>
      <c r="AU143" s="229" t="s">
        <v>86</v>
      </c>
      <c r="AY143" s="17" t="s">
        <v>121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22</v>
      </c>
      <c r="BK143" s="230">
        <f>ROUND(I143*H143,2)</f>
        <v>0</v>
      </c>
      <c r="BL143" s="17" t="s">
        <v>128</v>
      </c>
      <c r="BM143" s="229" t="s">
        <v>191</v>
      </c>
    </row>
    <row r="144" s="2" customFormat="1">
      <c r="A144" s="38"/>
      <c r="B144" s="39"/>
      <c r="C144" s="40"/>
      <c r="D144" s="231" t="s">
        <v>130</v>
      </c>
      <c r="E144" s="40"/>
      <c r="F144" s="232" t="s">
        <v>192</v>
      </c>
      <c r="G144" s="40"/>
      <c r="H144" s="40"/>
      <c r="I144" s="136"/>
      <c r="J144" s="40"/>
      <c r="K144" s="40"/>
      <c r="L144" s="44"/>
      <c r="M144" s="233"/>
      <c r="N144" s="234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130</v>
      </c>
      <c r="AU144" s="17" t="s">
        <v>86</v>
      </c>
    </row>
    <row r="145" s="2" customFormat="1">
      <c r="A145" s="38"/>
      <c r="B145" s="39"/>
      <c r="C145" s="40"/>
      <c r="D145" s="231" t="s">
        <v>132</v>
      </c>
      <c r="E145" s="40"/>
      <c r="F145" s="235" t="s">
        <v>193</v>
      </c>
      <c r="G145" s="40"/>
      <c r="H145" s="40"/>
      <c r="I145" s="136"/>
      <c r="J145" s="40"/>
      <c r="K145" s="40"/>
      <c r="L145" s="44"/>
      <c r="M145" s="233"/>
      <c r="N145" s="234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132</v>
      </c>
      <c r="AU145" s="17" t="s">
        <v>86</v>
      </c>
    </row>
    <row r="146" s="14" customFormat="1">
      <c r="A146" s="14"/>
      <c r="B146" s="246"/>
      <c r="C146" s="247"/>
      <c r="D146" s="231" t="s">
        <v>134</v>
      </c>
      <c r="E146" s="248" t="s">
        <v>20</v>
      </c>
      <c r="F146" s="249" t="s">
        <v>194</v>
      </c>
      <c r="G146" s="247"/>
      <c r="H146" s="250">
        <v>635.10000000000002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6" t="s">
        <v>134</v>
      </c>
      <c r="AU146" s="256" t="s">
        <v>86</v>
      </c>
      <c r="AV146" s="14" t="s">
        <v>86</v>
      </c>
      <c r="AW146" s="14" t="s">
        <v>39</v>
      </c>
      <c r="AX146" s="14" t="s">
        <v>22</v>
      </c>
      <c r="AY146" s="256" t="s">
        <v>121</v>
      </c>
    </row>
    <row r="147" s="2" customFormat="1" ht="16.5" customHeight="1">
      <c r="A147" s="38"/>
      <c r="B147" s="39"/>
      <c r="C147" s="268" t="s">
        <v>195</v>
      </c>
      <c r="D147" s="268" t="s">
        <v>196</v>
      </c>
      <c r="E147" s="269" t="s">
        <v>197</v>
      </c>
      <c r="F147" s="270" t="s">
        <v>198</v>
      </c>
      <c r="G147" s="271" t="s">
        <v>126</v>
      </c>
      <c r="H147" s="272">
        <v>158.77500000000001</v>
      </c>
      <c r="I147" s="273"/>
      <c r="J147" s="274">
        <f>ROUND(I147*H147,2)</f>
        <v>0</v>
      </c>
      <c r="K147" s="270" t="s">
        <v>20</v>
      </c>
      <c r="L147" s="275"/>
      <c r="M147" s="276" t="s">
        <v>20</v>
      </c>
      <c r="N147" s="277" t="s">
        <v>48</v>
      </c>
      <c r="O147" s="84"/>
      <c r="P147" s="227">
        <f>O147*H147</f>
        <v>0</v>
      </c>
      <c r="Q147" s="227">
        <v>1</v>
      </c>
      <c r="R147" s="227">
        <f>Q147*H147</f>
        <v>158.77500000000001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187</v>
      </c>
      <c r="AT147" s="229" t="s">
        <v>196</v>
      </c>
      <c r="AU147" s="229" t="s">
        <v>86</v>
      </c>
      <c r="AY147" s="17" t="s">
        <v>121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22</v>
      </c>
      <c r="BK147" s="230">
        <f>ROUND(I147*H147,2)</f>
        <v>0</v>
      </c>
      <c r="BL147" s="17" t="s">
        <v>128</v>
      </c>
      <c r="BM147" s="229" t="s">
        <v>199</v>
      </c>
    </row>
    <row r="148" s="2" customFormat="1">
      <c r="A148" s="38"/>
      <c r="B148" s="39"/>
      <c r="C148" s="40"/>
      <c r="D148" s="231" t="s">
        <v>130</v>
      </c>
      <c r="E148" s="40"/>
      <c r="F148" s="232" t="s">
        <v>198</v>
      </c>
      <c r="G148" s="40"/>
      <c r="H148" s="40"/>
      <c r="I148" s="136"/>
      <c r="J148" s="40"/>
      <c r="K148" s="40"/>
      <c r="L148" s="44"/>
      <c r="M148" s="233"/>
      <c r="N148" s="234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130</v>
      </c>
      <c r="AU148" s="17" t="s">
        <v>86</v>
      </c>
    </row>
    <row r="149" s="13" customFormat="1">
      <c r="A149" s="13"/>
      <c r="B149" s="236"/>
      <c r="C149" s="237"/>
      <c r="D149" s="231" t="s">
        <v>134</v>
      </c>
      <c r="E149" s="238" t="s">
        <v>20</v>
      </c>
      <c r="F149" s="239" t="s">
        <v>200</v>
      </c>
      <c r="G149" s="237"/>
      <c r="H149" s="238" t="s">
        <v>20</v>
      </c>
      <c r="I149" s="240"/>
      <c r="J149" s="237"/>
      <c r="K149" s="237"/>
      <c r="L149" s="241"/>
      <c r="M149" s="242"/>
      <c r="N149" s="243"/>
      <c r="O149" s="243"/>
      <c r="P149" s="243"/>
      <c r="Q149" s="243"/>
      <c r="R149" s="243"/>
      <c r="S149" s="243"/>
      <c r="T149" s="24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5" t="s">
        <v>134</v>
      </c>
      <c r="AU149" s="245" t="s">
        <v>86</v>
      </c>
      <c r="AV149" s="13" t="s">
        <v>22</v>
      </c>
      <c r="AW149" s="13" t="s">
        <v>39</v>
      </c>
      <c r="AX149" s="13" t="s">
        <v>77</v>
      </c>
      <c r="AY149" s="245" t="s">
        <v>121</v>
      </c>
    </row>
    <row r="150" s="13" customFormat="1">
      <c r="A150" s="13"/>
      <c r="B150" s="236"/>
      <c r="C150" s="237"/>
      <c r="D150" s="231" t="s">
        <v>134</v>
      </c>
      <c r="E150" s="238" t="s">
        <v>20</v>
      </c>
      <c r="F150" s="239" t="s">
        <v>168</v>
      </c>
      <c r="G150" s="237"/>
      <c r="H150" s="238" t="s">
        <v>20</v>
      </c>
      <c r="I150" s="240"/>
      <c r="J150" s="237"/>
      <c r="K150" s="237"/>
      <c r="L150" s="241"/>
      <c r="M150" s="242"/>
      <c r="N150" s="243"/>
      <c r="O150" s="243"/>
      <c r="P150" s="243"/>
      <c r="Q150" s="243"/>
      <c r="R150" s="243"/>
      <c r="S150" s="243"/>
      <c r="T150" s="24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5" t="s">
        <v>134</v>
      </c>
      <c r="AU150" s="245" t="s">
        <v>86</v>
      </c>
      <c r="AV150" s="13" t="s">
        <v>22</v>
      </c>
      <c r="AW150" s="13" t="s">
        <v>39</v>
      </c>
      <c r="AX150" s="13" t="s">
        <v>77</v>
      </c>
      <c r="AY150" s="245" t="s">
        <v>121</v>
      </c>
    </row>
    <row r="151" s="13" customFormat="1">
      <c r="A151" s="13"/>
      <c r="B151" s="236"/>
      <c r="C151" s="237"/>
      <c r="D151" s="231" t="s">
        <v>134</v>
      </c>
      <c r="E151" s="238" t="s">
        <v>20</v>
      </c>
      <c r="F151" s="239" t="s">
        <v>136</v>
      </c>
      <c r="G151" s="237"/>
      <c r="H151" s="238" t="s">
        <v>20</v>
      </c>
      <c r="I151" s="240"/>
      <c r="J151" s="237"/>
      <c r="K151" s="237"/>
      <c r="L151" s="241"/>
      <c r="M151" s="242"/>
      <c r="N151" s="243"/>
      <c r="O151" s="243"/>
      <c r="P151" s="243"/>
      <c r="Q151" s="243"/>
      <c r="R151" s="243"/>
      <c r="S151" s="243"/>
      <c r="T151" s="24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5" t="s">
        <v>134</v>
      </c>
      <c r="AU151" s="245" t="s">
        <v>86</v>
      </c>
      <c r="AV151" s="13" t="s">
        <v>22</v>
      </c>
      <c r="AW151" s="13" t="s">
        <v>39</v>
      </c>
      <c r="AX151" s="13" t="s">
        <v>77</v>
      </c>
      <c r="AY151" s="245" t="s">
        <v>121</v>
      </c>
    </row>
    <row r="152" s="14" customFormat="1">
      <c r="A152" s="14"/>
      <c r="B152" s="246"/>
      <c r="C152" s="247"/>
      <c r="D152" s="231" t="s">
        <v>134</v>
      </c>
      <c r="E152" s="248" t="s">
        <v>20</v>
      </c>
      <c r="F152" s="249" t="s">
        <v>201</v>
      </c>
      <c r="G152" s="247"/>
      <c r="H152" s="250">
        <v>47.579999999999998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6" t="s">
        <v>134</v>
      </c>
      <c r="AU152" s="256" t="s">
        <v>86</v>
      </c>
      <c r="AV152" s="14" t="s">
        <v>86</v>
      </c>
      <c r="AW152" s="14" t="s">
        <v>39</v>
      </c>
      <c r="AX152" s="14" t="s">
        <v>77</v>
      </c>
      <c r="AY152" s="256" t="s">
        <v>121</v>
      </c>
    </row>
    <row r="153" s="13" customFormat="1">
      <c r="A153" s="13"/>
      <c r="B153" s="236"/>
      <c r="C153" s="237"/>
      <c r="D153" s="231" t="s">
        <v>134</v>
      </c>
      <c r="E153" s="238" t="s">
        <v>20</v>
      </c>
      <c r="F153" s="239" t="s">
        <v>138</v>
      </c>
      <c r="G153" s="237"/>
      <c r="H153" s="238" t="s">
        <v>20</v>
      </c>
      <c r="I153" s="240"/>
      <c r="J153" s="237"/>
      <c r="K153" s="237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134</v>
      </c>
      <c r="AU153" s="245" t="s">
        <v>86</v>
      </c>
      <c r="AV153" s="13" t="s">
        <v>22</v>
      </c>
      <c r="AW153" s="13" t="s">
        <v>39</v>
      </c>
      <c r="AX153" s="13" t="s">
        <v>77</v>
      </c>
      <c r="AY153" s="245" t="s">
        <v>121</v>
      </c>
    </row>
    <row r="154" s="14" customFormat="1">
      <c r="A154" s="14"/>
      <c r="B154" s="246"/>
      <c r="C154" s="247"/>
      <c r="D154" s="231" t="s">
        <v>134</v>
      </c>
      <c r="E154" s="248" t="s">
        <v>20</v>
      </c>
      <c r="F154" s="249" t="s">
        <v>202</v>
      </c>
      <c r="G154" s="247"/>
      <c r="H154" s="250">
        <v>54.314999999999998</v>
      </c>
      <c r="I154" s="251"/>
      <c r="J154" s="247"/>
      <c r="K154" s="247"/>
      <c r="L154" s="252"/>
      <c r="M154" s="253"/>
      <c r="N154" s="254"/>
      <c r="O154" s="254"/>
      <c r="P154" s="254"/>
      <c r="Q154" s="254"/>
      <c r="R154" s="254"/>
      <c r="S154" s="254"/>
      <c r="T154" s="25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6" t="s">
        <v>134</v>
      </c>
      <c r="AU154" s="256" t="s">
        <v>86</v>
      </c>
      <c r="AV154" s="14" t="s">
        <v>86</v>
      </c>
      <c r="AW154" s="14" t="s">
        <v>39</v>
      </c>
      <c r="AX154" s="14" t="s">
        <v>77</v>
      </c>
      <c r="AY154" s="256" t="s">
        <v>121</v>
      </c>
    </row>
    <row r="155" s="13" customFormat="1">
      <c r="A155" s="13"/>
      <c r="B155" s="236"/>
      <c r="C155" s="237"/>
      <c r="D155" s="231" t="s">
        <v>134</v>
      </c>
      <c r="E155" s="238" t="s">
        <v>20</v>
      </c>
      <c r="F155" s="239" t="s">
        <v>203</v>
      </c>
      <c r="G155" s="237"/>
      <c r="H155" s="238" t="s">
        <v>20</v>
      </c>
      <c r="I155" s="240"/>
      <c r="J155" s="237"/>
      <c r="K155" s="237"/>
      <c r="L155" s="241"/>
      <c r="M155" s="242"/>
      <c r="N155" s="243"/>
      <c r="O155" s="243"/>
      <c r="P155" s="243"/>
      <c r="Q155" s="243"/>
      <c r="R155" s="243"/>
      <c r="S155" s="243"/>
      <c r="T155" s="24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5" t="s">
        <v>134</v>
      </c>
      <c r="AU155" s="245" t="s">
        <v>86</v>
      </c>
      <c r="AV155" s="13" t="s">
        <v>22</v>
      </c>
      <c r="AW155" s="13" t="s">
        <v>39</v>
      </c>
      <c r="AX155" s="13" t="s">
        <v>77</v>
      </c>
      <c r="AY155" s="245" t="s">
        <v>121</v>
      </c>
    </row>
    <row r="156" s="13" customFormat="1">
      <c r="A156" s="13"/>
      <c r="B156" s="236"/>
      <c r="C156" s="237"/>
      <c r="D156" s="231" t="s">
        <v>134</v>
      </c>
      <c r="E156" s="238" t="s">
        <v>20</v>
      </c>
      <c r="F156" s="239" t="s">
        <v>136</v>
      </c>
      <c r="G156" s="237"/>
      <c r="H156" s="238" t="s">
        <v>20</v>
      </c>
      <c r="I156" s="240"/>
      <c r="J156" s="237"/>
      <c r="K156" s="237"/>
      <c r="L156" s="241"/>
      <c r="M156" s="242"/>
      <c r="N156" s="243"/>
      <c r="O156" s="243"/>
      <c r="P156" s="243"/>
      <c r="Q156" s="243"/>
      <c r="R156" s="243"/>
      <c r="S156" s="243"/>
      <c r="T156" s="24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5" t="s">
        <v>134</v>
      </c>
      <c r="AU156" s="245" t="s">
        <v>86</v>
      </c>
      <c r="AV156" s="13" t="s">
        <v>22</v>
      </c>
      <c r="AW156" s="13" t="s">
        <v>39</v>
      </c>
      <c r="AX156" s="13" t="s">
        <v>77</v>
      </c>
      <c r="AY156" s="245" t="s">
        <v>121</v>
      </c>
    </row>
    <row r="157" s="14" customFormat="1">
      <c r="A157" s="14"/>
      <c r="B157" s="246"/>
      <c r="C157" s="247"/>
      <c r="D157" s="231" t="s">
        <v>134</v>
      </c>
      <c r="E157" s="248" t="s">
        <v>20</v>
      </c>
      <c r="F157" s="249" t="s">
        <v>204</v>
      </c>
      <c r="G157" s="247"/>
      <c r="H157" s="250">
        <v>25.02</v>
      </c>
      <c r="I157" s="251"/>
      <c r="J157" s="247"/>
      <c r="K157" s="247"/>
      <c r="L157" s="252"/>
      <c r="M157" s="253"/>
      <c r="N157" s="254"/>
      <c r="O157" s="254"/>
      <c r="P157" s="254"/>
      <c r="Q157" s="254"/>
      <c r="R157" s="254"/>
      <c r="S157" s="254"/>
      <c r="T157" s="25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6" t="s">
        <v>134</v>
      </c>
      <c r="AU157" s="256" t="s">
        <v>86</v>
      </c>
      <c r="AV157" s="14" t="s">
        <v>86</v>
      </c>
      <c r="AW157" s="14" t="s">
        <v>39</v>
      </c>
      <c r="AX157" s="14" t="s">
        <v>77</v>
      </c>
      <c r="AY157" s="256" t="s">
        <v>121</v>
      </c>
    </row>
    <row r="158" s="13" customFormat="1">
      <c r="A158" s="13"/>
      <c r="B158" s="236"/>
      <c r="C158" s="237"/>
      <c r="D158" s="231" t="s">
        <v>134</v>
      </c>
      <c r="E158" s="238" t="s">
        <v>20</v>
      </c>
      <c r="F158" s="239" t="s">
        <v>138</v>
      </c>
      <c r="G158" s="237"/>
      <c r="H158" s="238" t="s">
        <v>20</v>
      </c>
      <c r="I158" s="240"/>
      <c r="J158" s="237"/>
      <c r="K158" s="237"/>
      <c r="L158" s="241"/>
      <c r="M158" s="242"/>
      <c r="N158" s="243"/>
      <c r="O158" s="243"/>
      <c r="P158" s="243"/>
      <c r="Q158" s="243"/>
      <c r="R158" s="243"/>
      <c r="S158" s="243"/>
      <c r="T158" s="24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5" t="s">
        <v>134</v>
      </c>
      <c r="AU158" s="245" t="s">
        <v>86</v>
      </c>
      <c r="AV158" s="13" t="s">
        <v>22</v>
      </c>
      <c r="AW158" s="13" t="s">
        <v>39</v>
      </c>
      <c r="AX158" s="13" t="s">
        <v>77</v>
      </c>
      <c r="AY158" s="245" t="s">
        <v>121</v>
      </c>
    </row>
    <row r="159" s="14" customFormat="1">
      <c r="A159" s="14"/>
      <c r="B159" s="246"/>
      <c r="C159" s="247"/>
      <c r="D159" s="231" t="s">
        <v>134</v>
      </c>
      <c r="E159" s="248" t="s">
        <v>20</v>
      </c>
      <c r="F159" s="249" t="s">
        <v>205</v>
      </c>
      <c r="G159" s="247"/>
      <c r="H159" s="250">
        <v>31.859999999999999</v>
      </c>
      <c r="I159" s="251"/>
      <c r="J159" s="247"/>
      <c r="K159" s="247"/>
      <c r="L159" s="252"/>
      <c r="M159" s="253"/>
      <c r="N159" s="254"/>
      <c r="O159" s="254"/>
      <c r="P159" s="254"/>
      <c r="Q159" s="254"/>
      <c r="R159" s="254"/>
      <c r="S159" s="254"/>
      <c r="T159" s="25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6" t="s">
        <v>134</v>
      </c>
      <c r="AU159" s="256" t="s">
        <v>86</v>
      </c>
      <c r="AV159" s="14" t="s">
        <v>86</v>
      </c>
      <c r="AW159" s="14" t="s">
        <v>39</v>
      </c>
      <c r="AX159" s="14" t="s">
        <v>77</v>
      </c>
      <c r="AY159" s="256" t="s">
        <v>121</v>
      </c>
    </row>
    <row r="160" s="15" customFormat="1">
      <c r="A160" s="15"/>
      <c r="B160" s="257"/>
      <c r="C160" s="258"/>
      <c r="D160" s="231" t="s">
        <v>134</v>
      </c>
      <c r="E160" s="259" t="s">
        <v>20</v>
      </c>
      <c r="F160" s="260" t="s">
        <v>142</v>
      </c>
      <c r="G160" s="258"/>
      <c r="H160" s="261">
        <v>158.77500000000001</v>
      </c>
      <c r="I160" s="262"/>
      <c r="J160" s="258"/>
      <c r="K160" s="258"/>
      <c r="L160" s="263"/>
      <c r="M160" s="264"/>
      <c r="N160" s="265"/>
      <c r="O160" s="265"/>
      <c r="P160" s="265"/>
      <c r="Q160" s="265"/>
      <c r="R160" s="265"/>
      <c r="S160" s="265"/>
      <c r="T160" s="266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7" t="s">
        <v>134</v>
      </c>
      <c r="AU160" s="267" t="s">
        <v>86</v>
      </c>
      <c r="AV160" s="15" t="s">
        <v>128</v>
      </c>
      <c r="AW160" s="15" t="s">
        <v>39</v>
      </c>
      <c r="AX160" s="15" t="s">
        <v>22</v>
      </c>
      <c r="AY160" s="267" t="s">
        <v>121</v>
      </c>
    </row>
    <row r="161" s="2" customFormat="1" ht="21.75" customHeight="1">
      <c r="A161" s="38"/>
      <c r="B161" s="39"/>
      <c r="C161" s="218" t="s">
        <v>27</v>
      </c>
      <c r="D161" s="218" t="s">
        <v>123</v>
      </c>
      <c r="E161" s="219" t="s">
        <v>206</v>
      </c>
      <c r="F161" s="220" t="s">
        <v>207</v>
      </c>
      <c r="G161" s="221" t="s">
        <v>158</v>
      </c>
      <c r="H161" s="222">
        <v>70.5</v>
      </c>
      <c r="I161" s="223"/>
      <c r="J161" s="224">
        <f>ROUND(I161*H161,2)</f>
        <v>0</v>
      </c>
      <c r="K161" s="220" t="s">
        <v>208</v>
      </c>
      <c r="L161" s="44"/>
      <c r="M161" s="225" t="s">
        <v>20</v>
      </c>
      <c r="N161" s="226" t="s">
        <v>48</v>
      </c>
      <c r="O161" s="84"/>
      <c r="P161" s="227">
        <f>O161*H161</f>
        <v>0</v>
      </c>
      <c r="Q161" s="227">
        <v>0.00068999999999999997</v>
      </c>
      <c r="R161" s="227">
        <f>Q161*H161</f>
        <v>0.048645000000000001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128</v>
      </c>
      <c r="AT161" s="229" t="s">
        <v>123</v>
      </c>
      <c r="AU161" s="229" t="s">
        <v>86</v>
      </c>
      <c r="AY161" s="17" t="s">
        <v>121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22</v>
      </c>
      <c r="BK161" s="230">
        <f>ROUND(I161*H161,2)</f>
        <v>0</v>
      </c>
      <c r="BL161" s="17" t="s">
        <v>128</v>
      </c>
      <c r="BM161" s="229" t="s">
        <v>209</v>
      </c>
    </row>
    <row r="162" s="2" customFormat="1">
      <c r="A162" s="38"/>
      <c r="B162" s="39"/>
      <c r="C162" s="40"/>
      <c r="D162" s="231" t="s">
        <v>130</v>
      </c>
      <c r="E162" s="40"/>
      <c r="F162" s="232" t="s">
        <v>210</v>
      </c>
      <c r="G162" s="40"/>
      <c r="H162" s="40"/>
      <c r="I162" s="136"/>
      <c r="J162" s="40"/>
      <c r="K162" s="40"/>
      <c r="L162" s="44"/>
      <c r="M162" s="233"/>
      <c r="N162" s="234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130</v>
      </c>
      <c r="AU162" s="17" t="s">
        <v>86</v>
      </c>
    </row>
    <row r="163" s="2" customFormat="1">
      <c r="A163" s="38"/>
      <c r="B163" s="39"/>
      <c r="C163" s="40"/>
      <c r="D163" s="231" t="s">
        <v>132</v>
      </c>
      <c r="E163" s="40"/>
      <c r="F163" s="235" t="s">
        <v>211</v>
      </c>
      <c r="G163" s="40"/>
      <c r="H163" s="40"/>
      <c r="I163" s="136"/>
      <c r="J163" s="40"/>
      <c r="K163" s="40"/>
      <c r="L163" s="44"/>
      <c r="M163" s="233"/>
      <c r="N163" s="234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132</v>
      </c>
      <c r="AU163" s="17" t="s">
        <v>86</v>
      </c>
    </row>
    <row r="164" s="13" customFormat="1">
      <c r="A164" s="13"/>
      <c r="B164" s="236"/>
      <c r="C164" s="237"/>
      <c r="D164" s="231" t="s">
        <v>134</v>
      </c>
      <c r="E164" s="238" t="s">
        <v>20</v>
      </c>
      <c r="F164" s="239" t="s">
        <v>179</v>
      </c>
      <c r="G164" s="237"/>
      <c r="H164" s="238" t="s">
        <v>20</v>
      </c>
      <c r="I164" s="240"/>
      <c r="J164" s="237"/>
      <c r="K164" s="237"/>
      <c r="L164" s="241"/>
      <c r="M164" s="242"/>
      <c r="N164" s="243"/>
      <c r="O164" s="243"/>
      <c r="P164" s="243"/>
      <c r="Q164" s="243"/>
      <c r="R164" s="243"/>
      <c r="S164" s="243"/>
      <c r="T164" s="24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5" t="s">
        <v>134</v>
      </c>
      <c r="AU164" s="245" t="s">
        <v>86</v>
      </c>
      <c r="AV164" s="13" t="s">
        <v>22</v>
      </c>
      <c r="AW164" s="13" t="s">
        <v>39</v>
      </c>
      <c r="AX164" s="13" t="s">
        <v>77</v>
      </c>
      <c r="AY164" s="245" t="s">
        <v>121</v>
      </c>
    </row>
    <row r="165" s="14" customFormat="1">
      <c r="A165" s="14"/>
      <c r="B165" s="246"/>
      <c r="C165" s="247"/>
      <c r="D165" s="231" t="s">
        <v>134</v>
      </c>
      <c r="E165" s="248" t="s">
        <v>20</v>
      </c>
      <c r="F165" s="249" t="s">
        <v>180</v>
      </c>
      <c r="G165" s="247"/>
      <c r="H165" s="250">
        <v>70.5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6" t="s">
        <v>134</v>
      </c>
      <c r="AU165" s="256" t="s">
        <v>86</v>
      </c>
      <c r="AV165" s="14" t="s">
        <v>86</v>
      </c>
      <c r="AW165" s="14" t="s">
        <v>39</v>
      </c>
      <c r="AX165" s="14" t="s">
        <v>22</v>
      </c>
      <c r="AY165" s="256" t="s">
        <v>121</v>
      </c>
    </row>
    <row r="166" s="12" customFormat="1" ht="22.8" customHeight="1">
      <c r="A166" s="12"/>
      <c r="B166" s="202"/>
      <c r="C166" s="203"/>
      <c r="D166" s="204" t="s">
        <v>76</v>
      </c>
      <c r="E166" s="216" t="s">
        <v>195</v>
      </c>
      <c r="F166" s="216" t="s">
        <v>212</v>
      </c>
      <c r="G166" s="203"/>
      <c r="H166" s="203"/>
      <c r="I166" s="206"/>
      <c r="J166" s="217">
        <f>BK166</f>
        <v>0</v>
      </c>
      <c r="K166" s="203"/>
      <c r="L166" s="208"/>
      <c r="M166" s="209"/>
      <c r="N166" s="210"/>
      <c r="O166" s="210"/>
      <c r="P166" s="211">
        <f>SUM(P167:P251)</f>
        <v>0</v>
      </c>
      <c r="Q166" s="210"/>
      <c r="R166" s="211">
        <f>SUM(R167:R251)</f>
        <v>250.30118846000005</v>
      </c>
      <c r="S166" s="210"/>
      <c r="T166" s="212">
        <f>SUM(T167:T251)</f>
        <v>398.71513500000003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3" t="s">
        <v>22</v>
      </c>
      <c r="AT166" s="214" t="s">
        <v>76</v>
      </c>
      <c r="AU166" s="214" t="s">
        <v>22</v>
      </c>
      <c r="AY166" s="213" t="s">
        <v>121</v>
      </c>
      <c r="BK166" s="215">
        <f>SUM(BK167:BK251)</f>
        <v>0</v>
      </c>
    </row>
    <row r="167" s="2" customFormat="1" ht="21.75" customHeight="1">
      <c r="A167" s="38"/>
      <c r="B167" s="39"/>
      <c r="C167" s="218" t="s">
        <v>213</v>
      </c>
      <c r="D167" s="218" t="s">
        <v>123</v>
      </c>
      <c r="E167" s="219" t="s">
        <v>214</v>
      </c>
      <c r="F167" s="220" t="s">
        <v>215</v>
      </c>
      <c r="G167" s="221" t="s">
        <v>216</v>
      </c>
      <c r="H167" s="222">
        <v>679.29999999999995</v>
      </c>
      <c r="I167" s="223"/>
      <c r="J167" s="224">
        <f>ROUND(I167*H167,2)</f>
        <v>0</v>
      </c>
      <c r="K167" s="220" t="s">
        <v>127</v>
      </c>
      <c r="L167" s="44"/>
      <c r="M167" s="225" t="s">
        <v>20</v>
      </c>
      <c r="N167" s="226" t="s">
        <v>48</v>
      </c>
      <c r="O167" s="84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128</v>
      </c>
      <c r="AT167" s="229" t="s">
        <v>123</v>
      </c>
      <c r="AU167" s="229" t="s">
        <v>86</v>
      </c>
      <c r="AY167" s="17" t="s">
        <v>121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22</v>
      </c>
      <c r="BK167" s="230">
        <f>ROUND(I167*H167,2)</f>
        <v>0</v>
      </c>
      <c r="BL167" s="17" t="s">
        <v>128</v>
      </c>
      <c r="BM167" s="229" t="s">
        <v>217</v>
      </c>
    </row>
    <row r="168" s="2" customFormat="1">
      <c r="A168" s="38"/>
      <c r="B168" s="39"/>
      <c r="C168" s="40"/>
      <c r="D168" s="231" t="s">
        <v>130</v>
      </c>
      <c r="E168" s="40"/>
      <c r="F168" s="232" t="s">
        <v>215</v>
      </c>
      <c r="G168" s="40"/>
      <c r="H168" s="40"/>
      <c r="I168" s="136"/>
      <c r="J168" s="40"/>
      <c r="K168" s="40"/>
      <c r="L168" s="44"/>
      <c r="M168" s="233"/>
      <c r="N168" s="234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130</v>
      </c>
      <c r="AU168" s="17" t="s">
        <v>86</v>
      </c>
    </row>
    <row r="169" s="2" customFormat="1">
      <c r="A169" s="38"/>
      <c r="B169" s="39"/>
      <c r="C169" s="40"/>
      <c r="D169" s="231" t="s">
        <v>132</v>
      </c>
      <c r="E169" s="40"/>
      <c r="F169" s="235" t="s">
        <v>218</v>
      </c>
      <c r="G169" s="40"/>
      <c r="H169" s="40"/>
      <c r="I169" s="136"/>
      <c r="J169" s="40"/>
      <c r="K169" s="40"/>
      <c r="L169" s="44"/>
      <c r="M169" s="233"/>
      <c r="N169" s="234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132</v>
      </c>
      <c r="AU169" s="17" t="s">
        <v>86</v>
      </c>
    </row>
    <row r="170" s="13" customFormat="1">
      <c r="A170" s="13"/>
      <c r="B170" s="236"/>
      <c r="C170" s="237"/>
      <c r="D170" s="231" t="s">
        <v>134</v>
      </c>
      <c r="E170" s="238" t="s">
        <v>20</v>
      </c>
      <c r="F170" s="239" t="s">
        <v>136</v>
      </c>
      <c r="G170" s="237"/>
      <c r="H170" s="238" t="s">
        <v>20</v>
      </c>
      <c r="I170" s="240"/>
      <c r="J170" s="237"/>
      <c r="K170" s="237"/>
      <c r="L170" s="241"/>
      <c r="M170" s="242"/>
      <c r="N170" s="243"/>
      <c r="O170" s="243"/>
      <c r="P170" s="243"/>
      <c r="Q170" s="243"/>
      <c r="R170" s="243"/>
      <c r="S170" s="243"/>
      <c r="T170" s="24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5" t="s">
        <v>134</v>
      </c>
      <c r="AU170" s="245" t="s">
        <v>86</v>
      </c>
      <c r="AV170" s="13" t="s">
        <v>22</v>
      </c>
      <c r="AW170" s="13" t="s">
        <v>39</v>
      </c>
      <c r="AX170" s="13" t="s">
        <v>77</v>
      </c>
      <c r="AY170" s="245" t="s">
        <v>121</v>
      </c>
    </row>
    <row r="171" s="14" customFormat="1">
      <c r="A171" s="14"/>
      <c r="B171" s="246"/>
      <c r="C171" s="247"/>
      <c r="D171" s="231" t="s">
        <v>134</v>
      </c>
      <c r="E171" s="248" t="s">
        <v>20</v>
      </c>
      <c r="F171" s="249" t="s">
        <v>219</v>
      </c>
      <c r="G171" s="247"/>
      <c r="H171" s="250">
        <v>317.19999999999999</v>
      </c>
      <c r="I171" s="251"/>
      <c r="J171" s="247"/>
      <c r="K171" s="247"/>
      <c r="L171" s="252"/>
      <c r="M171" s="253"/>
      <c r="N171" s="254"/>
      <c r="O171" s="254"/>
      <c r="P171" s="254"/>
      <c r="Q171" s="254"/>
      <c r="R171" s="254"/>
      <c r="S171" s="254"/>
      <c r="T171" s="255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6" t="s">
        <v>134</v>
      </c>
      <c r="AU171" s="256" t="s">
        <v>86</v>
      </c>
      <c r="AV171" s="14" t="s">
        <v>86</v>
      </c>
      <c r="AW171" s="14" t="s">
        <v>39</v>
      </c>
      <c r="AX171" s="14" t="s">
        <v>77</v>
      </c>
      <c r="AY171" s="256" t="s">
        <v>121</v>
      </c>
    </row>
    <row r="172" s="13" customFormat="1">
      <c r="A172" s="13"/>
      <c r="B172" s="236"/>
      <c r="C172" s="237"/>
      <c r="D172" s="231" t="s">
        <v>134</v>
      </c>
      <c r="E172" s="238" t="s">
        <v>20</v>
      </c>
      <c r="F172" s="239" t="s">
        <v>138</v>
      </c>
      <c r="G172" s="237"/>
      <c r="H172" s="238" t="s">
        <v>20</v>
      </c>
      <c r="I172" s="240"/>
      <c r="J172" s="237"/>
      <c r="K172" s="237"/>
      <c r="L172" s="241"/>
      <c r="M172" s="242"/>
      <c r="N172" s="243"/>
      <c r="O172" s="243"/>
      <c r="P172" s="243"/>
      <c r="Q172" s="243"/>
      <c r="R172" s="243"/>
      <c r="S172" s="243"/>
      <c r="T172" s="24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5" t="s">
        <v>134</v>
      </c>
      <c r="AU172" s="245" t="s">
        <v>86</v>
      </c>
      <c r="AV172" s="13" t="s">
        <v>22</v>
      </c>
      <c r="AW172" s="13" t="s">
        <v>39</v>
      </c>
      <c r="AX172" s="13" t="s">
        <v>77</v>
      </c>
      <c r="AY172" s="245" t="s">
        <v>121</v>
      </c>
    </row>
    <row r="173" s="14" customFormat="1">
      <c r="A173" s="14"/>
      <c r="B173" s="246"/>
      <c r="C173" s="247"/>
      <c r="D173" s="231" t="s">
        <v>134</v>
      </c>
      <c r="E173" s="248" t="s">
        <v>20</v>
      </c>
      <c r="F173" s="249" t="s">
        <v>220</v>
      </c>
      <c r="G173" s="247"/>
      <c r="H173" s="250">
        <v>362.10000000000002</v>
      </c>
      <c r="I173" s="251"/>
      <c r="J173" s="247"/>
      <c r="K173" s="247"/>
      <c r="L173" s="252"/>
      <c r="M173" s="253"/>
      <c r="N173" s="254"/>
      <c r="O173" s="254"/>
      <c r="P173" s="254"/>
      <c r="Q173" s="254"/>
      <c r="R173" s="254"/>
      <c r="S173" s="254"/>
      <c r="T173" s="25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6" t="s">
        <v>134</v>
      </c>
      <c r="AU173" s="256" t="s">
        <v>86</v>
      </c>
      <c r="AV173" s="14" t="s">
        <v>86</v>
      </c>
      <c r="AW173" s="14" t="s">
        <v>39</v>
      </c>
      <c r="AX173" s="14" t="s">
        <v>77</v>
      </c>
      <c r="AY173" s="256" t="s">
        <v>121</v>
      </c>
    </row>
    <row r="174" s="15" customFormat="1">
      <c r="A174" s="15"/>
      <c r="B174" s="257"/>
      <c r="C174" s="258"/>
      <c r="D174" s="231" t="s">
        <v>134</v>
      </c>
      <c r="E174" s="259" t="s">
        <v>20</v>
      </c>
      <c r="F174" s="260" t="s">
        <v>142</v>
      </c>
      <c r="G174" s="258"/>
      <c r="H174" s="261">
        <v>679.29999999999995</v>
      </c>
      <c r="I174" s="262"/>
      <c r="J174" s="258"/>
      <c r="K174" s="258"/>
      <c r="L174" s="263"/>
      <c r="M174" s="264"/>
      <c r="N174" s="265"/>
      <c r="O174" s="265"/>
      <c r="P174" s="265"/>
      <c r="Q174" s="265"/>
      <c r="R174" s="265"/>
      <c r="S174" s="265"/>
      <c r="T174" s="266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7" t="s">
        <v>134</v>
      </c>
      <c r="AU174" s="267" t="s">
        <v>86</v>
      </c>
      <c r="AV174" s="15" t="s">
        <v>128</v>
      </c>
      <c r="AW174" s="15" t="s">
        <v>39</v>
      </c>
      <c r="AX174" s="15" t="s">
        <v>22</v>
      </c>
      <c r="AY174" s="267" t="s">
        <v>121</v>
      </c>
    </row>
    <row r="175" s="2" customFormat="1" ht="21.75" customHeight="1">
      <c r="A175" s="38"/>
      <c r="B175" s="39"/>
      <c r="C175" s="218" t="s">
        <v>221</v>
      </c>
      <c r="D175" s="218" t="s">
        <v>123</v>
      </c>
      <c r="E175" s="219" t="s">
        <v>222</v>
      </c>
      <c r="F175" s="220" t="s">
        <v>223</v>
      </c>
      <c r="G175" s="221" t="s">
        <v>216</v>
      </c>
      <c r="H175" s="222">
        <v>679.29999999999995</v>
      </c>
      <c r="I175" s="223"/>
      <c r="J175" s="224">
        <f>ROUND(I175*H175,2)</f>
        <v>0</v>
      </c>
      <c r="K175" s="220" t="s">
        <v>127</v>
      </c>
      <c r="L175" s="44"/>
      <c r="M175" s="225" t="s">
        <v>20</v>
      </c>
      <c r="N175" s="226" t="s">
        <v>48</v>
      </c>
      <c r="O175" s="84"/>
      <c r="P175" s="227">
        <f>O175*H175</f>
        <v>0</v>
      </c>
      <c r="Q175" s="227">
        <v>0.048000000000000001</v>
      </c>
      <c r="R175" s="227">
        <f>Q175*H175</f>
        <v>32.606400000000001</v>
      </c>
      <c r="S175" s="227">
        <v>0.048000000000000001</v>
      </c>
      <c r="T175" s="228">
        <f>S175*H175</f>
        <v>32.606400000000001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128</v>
      </c>
      <c r="AT175" s="229" t="s">
        <v>123</v>
      </c>
      <c r="AU175" s="229" t="s">
        <v>86</v>
      </c>
      <c r="AY175" s="17" t="s">
        <v>121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22</v>
      </c>
      <c r="BK175" s="230">
        <f>ROUND(I175*H175,2)</f>
        <v>0</v>
      </c>
      <c r="BL175" s="17" t="s">
        <v>128</v>
      </c>
      <c r="BM175" s="229" t="s">
        <v>224</v>
      </c>
    </row>
    <row r="176" s="2" customFormat="1">
      <c r="A176" s="38"/>
      <c r="B176" s="39"/>
      <c r="C176" s="40"/>
      <c r="D176" s="231" t="s">
        <v>130</v>
      </c>
      <c r="E176" s="40"/>
      <c r="F176" s="232" t="s">
        <v>225</v>
      </c>
      <c r="G176" s="40"/>
      <c r="H176" s="40"/>
      <c r="I176" s="136"/>
      <c r="J176" s="40"/>
      <c r="K176" s="40"/>
      <c r="L176" s="44"/>
      <c r="M176" s="233"/>
      <c r="N176" s="234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130</v>
      </c>
      <c r="AU176" s="17" t="s">
        <v>86</v>
      </c>
    </row>
    <row r="177" s="2" customFormat="1">
      <c r="A177" s="38"/>
      <c r="B177" s="39"/>
      <c r="C177" s="40"/>
      <c r="D177" s="231" t="s">
        <v>132</v>
      </c>
      <c r="E177" s="40"/>
      <c r="F177" s="235" t="s">
        <v>218</v>
      </c>
      <c r="G177" s="40"/>
      <c r="H177" s="40"/>
      <c r="I177" s="136"/>
      <c r="J177" s="40"/>
      <c r="K177" s="40"/>
      <c r="L177" s="44"/>
      <c r="M177" s="233"/>
      <c r="N177" s="234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132</v>
      </c>
      <c r="AU177" s="17" t="s">
        <v>86</v>
      </c>
    </row>
    <row r="178" s="13" customFormat="1">
      <c r="A178" s="13"/>
      <c r="B178" s="236"/>
      <c r="C178" s="237"/>
      <c r="D178" s="231" t="s">
        <v>134</v>
      </c>
      <c r="E178" s="238" t="s">
        <v>20</v>
      </c>
      <c r="F178" s="239" t="s">
        <v>136</v>
      </c>
      <c r="G178" s="237"/>
      <c r="H178" s="238" t="s">
        <v>20</v>
      </c>
      <c r="I178" s="240"/>
      <c r="J178" s="237"/>
      <c r="K178" s="237"/>
      <c r="L178" s="241"/>
      <c r="M178" s="242"/>
      <c r="N178" s="243"/>
      <c r="O178" s="243"/>
      <c r="P178" s="243"/>
      <c r="Q178" s="243"/>
      <c r="R178" s="243"/>
      <c r="S178" s="243"/>
      <c r="T178" s="24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5" t="s">
        <v>134</v>
      </c>
      <c r="AU178" s="245" t="s">
        <v>86</v>
      </c>
      <c r="AV178" s="13" t="s">
        <v>22</v>
      </c>
      <c r="AW178" s="13" t="s">
        <v>39</v>
      </c>
      <c r="AX178" s="13" t="s">
        <v>77</v>
      </c>
      <c r="AY178" s="245" t="s">
        <v>121</v>
      </c>
    </row>
    <row r="179" s="14" customFormat="1">
      <c r="A179" s="14"/>
      <c r="B179" s="246"/>
      <c r="C179" s="247"/>
      <c r="D179" s="231" t="s">
        <v>134</v>
      </c>
      <c r="E179" s="248" t="s">
        <v>20</v>
      </c>
      <c r="F179" s="249" t="s">
        <v>219</v>
      </c>
      <c r="G179" s="247"/>
      <c r="H179" s="250">
        <v>317.19999999999999</v>
      </c>
      <c r="I179" s="251"/>
      <c r="J179" s="247"/>
      <c r="K179" s="247"/>
      <c r="L179" s="252"/>
      <c r="M179" s="253"/>
      <c r="N179" s="254"/>
      <c r="O179" s="254"/>
      <c r="P179" s="254"/>
      <c r="Q179" s="254"/>
      <c r="R179" s="254"/>
      <c r="S179" s="254"/>
      <c r="T179" s="25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6" t="s">
        <v>134</v>
      </c>
      <c r="AU179" s="256" t="s">
        <v>86</v>
      </c>
      <c r="AV179" s="14" t="s">
        <v>86</v>
      </c>
      <c r="AW179" s="14" t="s">
        <v>39</v>
      </c>
      <c r="AX179" s="14" t="s">
        <v>77</v>
      </c>
      <c r="AY179" s="256" t="s">
        <v>121</v>
      </c>
    </row>
    <row r="180" s="13" customFormat="1">
      <c r="A180" s="13"/>
      <c r="B180" s="236"/>
      <c r="C180" s="237"/>
      <c r="D180" s="231" t="s">
        <v>134</v>
      </c>
      <c r="E180" s="238" t="s">
        <v>20</v>
      </c>
      <c r="F180" s="239" t="s">
        <v>138</v>
      </c>
      <c r="G180" s="237"/>
      <c r="H180" s="238" t="s">
        <v>20</v>
      </c>
      <c r="I180" s="240"/>
      <c r="J180" s="237"/>
      <c r="K180" s="237"/>
      <c r="L180" s="241"/>
      <c r="M180" s="242"/>
      <c r="N180" s="243"/>
      <c r="O180" s="243"/>
      <c r="P180" s="243"/>
      <c r="Q180" s="243"/>
      <c r="R180" s="243"/>
      <c r="S180" s="243"/>
      <c r="T180" s="24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5" t="s">
        <v>134</v>
      </c>
      <c r="AU180" s="245" t="s">
        <v>86</v>
      </c>
      <c r="AV180" s="13" t="s">
        <v>22</v>
      </c>
      <c r="AW180" s="13" t="s">
        <v>39</v>
      </c>
      <c r="AX180" s="13" t="s">
        <v>77</v>
      </c>
      <c r="AY180" s="245" t="s">
        <v>121</v>
      </c>
    </row>
    <row r="181" s="14" customFormat="1">
      <c r="A181" s="14"/>
      <c r="B181" s="246"/>
      <c r="C181" s="247"/>
      <c r="D181" s="231" t="s">
        <v>134</v>
      </c>
      <c r="E181" s="248" t="s">
        <v>20</v>
      </c>
      <c r="F181" s="249" t="s">
        <v>220</v>
      </c>
      <c r="G181" s="247"/>
      <c r="H181" s="250">
        <v>362.10000000000002</v>
      </c>
      <c r="I181" s="251"/>
      <c r="J181" s="247"/>
      <c r="K181" s="247"/>
      <c r="L181" s="252"/>
      <c r="M181" s="253"/>
      <c r="N181" s="254"/>
      <c r="O181" s="254"/>
      <c r="P181" s="254"/>
      <c r="Q181" s="254"/>
      <c r="R181" s="254"/>
      <c r="S181" s="254"/>
      <c r="T181" s="25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6" t="s">
        <v>134</v>
      </c>
      <c r="AU181" s="256" t="s">
        <v>86</v>
      </c>
      <c r="AV181" s="14" t="s">
        <v>86</v>
      </c>
      <c r="AW181" s="14" t="s">
        <v>39</v>
      </c>
      <c r="AX181" s="14" t="s">
        <v>77</v>
      </c>
      <c r="AY181" s="256" t="s">
        <v>121</v>
      </c>
    </row>
    <row r="182" s="15" customFormat="1">
      <c r="A182" s="15"/>
      <c r="B182" s="257"/>
      <c r="C182" s="258"/>
      <c r="D182" s="231" t="s">
        <v>134</v>
      </c>
      <c r="E182" s="259" t="s">
        <v>20</v>
      </c>
      <c r="F182" s="260" t="s">
        <v>142</v>
      </c>
      <c r="G182" s="258"/>
      <c r="H182" s="261">
        <v>679.29999999999995</v>
      </c>
      <c r="I182" s="262"/>
      <c r="J182" s="258"/>
      <c r="K182" s="258"/>
      <c r="L182" s="263"/>
      <c r="M182" s="264"/>
      <c r="N182" s="265"/>
      <c r="O182" s="265"/>
      <c r="P182" s="265"/>
      <c r="Q182" s="265"/>
      <c r="R182" s="265"/>
      <c r="S182" s="265"/>
      <c r="T182" s="266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7" t="s">
        <v>134</v>
      </c>
      <c r="AU182" s="267" t="s">
        <v>86</v>
      </c>
      <c r="AV182" s="15" t="s">
        <v>128</v>
      </c>
      <c r="AW182" s="15" t="s">
        <v>39</v>
      </c>
      <c r="AX182" s="15" t="s">
        <v>22</v>
      </c>
      <c r="AY182" s="267" t="s">
        <v>121</v>
      </c>
    </row>
    <row r="183" s="2" customFormat="1" ht="21.75" customHeight="1">
      <c r="A183" s="38"/>
      <c r="B183" s="39"/>
      <c r="C183" s="218" t="s">
        <v>226</v>
      </c>
      <c r="D183" s="218" t="s">
        <v>123</v>
      </c>
      <c r="E183" s="219" t="s">
        <v>227</v>
      </c>
      <c r="F183" s="220" t="s">
        <v>228</v>
      </c>
      <c r="G183" s="221" t="s">
        <v>216</v>
      </c>
      <c r="H183" s="222">
        <v>339.64999999999998</v>
      </c>
      <c r="I183" s="223"/>
      <c r="J183" s="224">
        <f>ROUND(I183*H183,2)</f>
        <v>0</v>
      </c>
      <c r="K183" s="220" t="s">
        <v>127</v>
      </c>
      <c r="L183" s="44"/>
      <c r="M183" s="225" t="s">
        <v>20</v>
      </c>
      <c r="N183" s="226" t="s">
        <v>48</v>
      </c>
      <c r="O183" s="84"/>
      <c r="P183" s="227">
        <f>O183*H183</f>
        <v>0</v>
      </c>
      <c r="Q183" s="227">
        <v>0</v>
      </c>
      <c r="R183" s="227">
        <f>Q183*H183</f>
        <v>0</v>
      </c>
      <c r="S183" s="227">
        <v>0.077899999999999997</v>
      </c>
      <c r="T183" s="228">
        <f>S183*H183</f>
        <v>26.458734999999997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128</v>
      </c>
      <c r="AT183" s="229" t="s">
        <v>123</v>
      </c>
      <c r="AU183" s="229" t="s">
        <v>86</v>
      </c>
      <c r="AY183" s="17" t="s">
        <v>121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22</v>
      </c>
      <c r="BK183" s="230">
        <f>ROUND(I183*H183,2)</f>
        <v>0</v>
      </c>
      <c r="BL183" s="17" t="s">
        <v>128</v>
      </c>
      <c r="BM183" s="229" t="s">
        <v>229</v>
      </c>
    </row>
    <row r="184" s="2" customFormat="1">
      <c r="A184" s="38"/>
      <c r="B184" s="39"/>
      <c r="C184" s="40"/>
      <c r="D184" s="231" t="s">
        <v>130</v>
      </c>
      <c r="E184" s="40"/>
      <c r="F184" s="232" t="s">
        <v>230</v>
      </c>
      <c r="G184" s="40"/>
      <c r="H184" s="40"/>
      <c r="I184" s="136"/>
      <c r="J184" s="40"/>
      <c r="K184" s="40"/>
      <c r="L184" s="44"/>
      <c r="M184" s="233"/>
      <c r="N184" s="234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130</v>
      </c>
      <c r="AU184" s="17" t="s">
        <v>86</v>
      </c>
    </row>
    <row r="185" s="2" customFormat="1">
      <c r="A185" s="38"/>
      <c r="B185" s="39"/>
      <c r="C185" s="40"/>
      <c r="D185" s="231" t="s">
        <v>132</v>
      </c>
      <c r="E185" s="40"/>
      <c r="F185" s="235" t="s">
        <v>231</v>
      </c>
      <c r="G185" s="40"/>
      <c r="H185" s="40"/>
      <c r="I185" s="136"/>
      <c r="J185" s="40"/>
      <c r="K185" s="40"/>
      <c r="L185" s="44"/>
      <c r="M185" s="233"/>
      <c r="N185" s="234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132</v>
      </c>
      <c r="AU185" s="17" t="s">
        <v>86</v>
      </c>
    </row>
    <row r="186" s="13" customFormat="1">
      <c r="A186" s="13"/>
      <c r="B186" s="236"/>
      <c r="C186" s="237"/>
      <c r="D186" s="231" t="s">
        <v>134</v>
      </c>
      <c r="E186" s="238" t="s">
        <v>20</v>
      </c>
      <c r="F186" s="239" t="s">
        <v>232</v>
      </c>
      <c r="G186" s="237"/>
      <c r="H186" s="238" t="s">
        <v>20</v>
      </c>
      <c r="I186" s="240"/>
      <c r="J186" s="237"/>
      <c r="K186" s="237"/>
      <c r="L186" s="241"/>
      <c r="M186" s="242"/>
      <c r="N186" s="243"/>
      <c r="O186" s="243"/>
      <c r="P186" s="243"/>
      <c r="Q186" s="243"/>
      <c r="R186" s="243"/>
      <c r="S186" s="243"/>
      <c r="T186" s="24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5" t="s">
        <v>134</v>
      </c>
      <c r="AU186" s="245" t="s">
        <v>86</v>
      </c>
      <c r="AV186" s="13" t="s">
        <v>22</v>
      </c>
      <c r="AW186" s="13" t="s">
        <v>39</v>
      </c>
      <c r="AX186" s="13" t="s">
        <v>77</v>
      </c>
      <c r="AY186" s="245" t="s">
        <v>121</v>
      </c>
    </row>
    <row r="187" s="13" customFormat="1">
      <c r="A187" s="13"/>
      <c r="B187" s="236"/>
      <c r="C187" s="237"/>
      <c r="D187" s="231" t="s">
        <v>134</v>
      </c>
      <c r="E187" s="238" t="s">
        <v>20</v>
      </c>
      <c r="F187" s="239" t="s">
        <v>136</v>
      </c>
      <c r="G187" s="237"/>
      <c r="H187" s="238" t="s">
        <v>20</v>
      </c>
      <c r="I187" s="240"/>
      <c r="J187" s="237"/>
      <c r="K187" s="237"/>
      <c r="L187" s="241"/>
      <c r="M187" s="242"/>
      <c r="N187" s="243"/>
      <c r="O187" s="243"/>
      <c r="P187" s="243"/>
      <c r="Q187" s="243"/>
      <c r="R187" s="243"/>
      <c r="S187" s="243"/>
      <c r="T187" s="24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5" t="s">
        <v>134</v>
      </c>
      <c r="AU187" s="245" t="s">
        <v>86</v>
      </c>
      <c r="AV187" s="13" t="s">
        <v>22</v>
      </c>
      <c r="AW187" s="13" t="s">
        <v>39</v>
      </c>
      <c r="AX187" s="13" t="s">
        <v>77</v>
      </c>
      <c r="AY187" s="245" t="s">
        <v>121</v>
      </c>
    </row>
    <row r="188" s="14" customFormat="1">
      <c r="A188" s="14"/>
      <c r="B188" s="246"/>
      <c r="C188" s="247"/>
      <c r="D188" s="231" t="s">
        <v>134</v>
      </c>
      <c r="E188" s="248" t="s">
        <v>20</v>
      </c>
      <c r="F188" s="249" t="s">
        <v>233</v>
      </c>
      <c r="G188" s="247"/>
      <c r="H188" s="250">
        <v>158.59999999999999</v>
      </c>
      <c r="I188" s="251"/>
      <c r="J188" s="247"/>
      <c r="K188" s="247"/>
      <c r="L188" s="252"/>
      <c r="M188" s="253"/>
      <c r="N188" s="254"/>
      <c r="O188" s="254"/>
      <c r="P188" s="254"/>
      <c r="Q188" s="254"/>
      <c r="R188" s="254"/>
      <c r="S188" s="254"/>
      <c r="T188" s="25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6" t="s">
        <v>134</v>
      </c>
      <c r="AU188" s="256" t="s">
        <v>86</v>
      </c>
      <c r="AV188" s="14" t="s">
        <v>86</v>
      </c>
      <c r="AW188" s="14" t="s">
        <v>39</v>
      </c>
      <c r="AX188" s="14" t="s">
        <v>77</v>
      </c>
      <c r="AY188" s="256" t="s">
        <v>121</v>
      </c>
    </row>
    <row r="189" s="13" customFormat="1">
      <c r="A189" s="13"/>
      <c r="B189" s="236"/>
      <c r="C189" s="237"/>
      <c r="D189" s="231" t="s">
        <v>134</v>
      </c>
      <c r="E189" s="238" t="s">
        <v>20</v>
      </c>
      <c r="F189" s="239" t="s">
        <v>138</v>
      </c>
      <c r="G189" s="237"/>
      <c r="H189" s="238" t="s">
        <v>20</v>
      </c>
      <c r="I189" s="240"/>
      <c r="J189" s="237"/>
      <c r="K189" s="237"/>
      <c r="L189" s="241"/>
      <c r="M189" s="242"/>
      <c r="N189" s="243"/>
      <c r="O189" s="243"/>
      <c r="P189" s="243"/>
      <c r="Q189" s="243"/>
      <c r="R189" s="243"/>
      <c r="S189" s="243"/>
      <c r="T189" s="24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5" t="s">
        <v>134</v>
      </c>
      <c r="AU189" s="245" t="s">
        <v>86</v>
      </c>
      <c r="AV189" s="13" t="s">
        <v>22</v>
      </c>
      <c r="AW189" s="13" t="s">
        <v>39</v>
      </c>
      <c r="AX189" s="13" t="s">
        <v>77</v>
      </c>
      <c r="AY189" s="245" t="s">
        <v>121</v>
      </c>
    </row>
    <row r="190" s="14" customFormat="1">
      <c r="A190" s="14"/>
      <c r="B190" s="246"/>
      <c r="C190" s="247"/>
      <c r="D190" s="231" t="s">
        <v>134</v>
      </c>
      <c r="E190" s="248" t="s">
        <v>20</v>
      </c>
      <c r="F190" s="249" t="s">
        <v>234</v>
      </c>
      <c r="G190" s="247"/>
      <c r="H190" s="250">
        <v>181.05000000000001</v>
      </c>
      <c r="I190" s="251"/>
      <c r="J190" s="247"/>
      <c r="K190" s="247"/>
      <c r="L190" s="252"/>
      <c r="M190" s="253"/>
      <c r="N190" s="254"/>
      <c r="O190" s="254"/>
      <c r="P190" s="254"/>
      <c r="Q190" s="254"/>
      <c r="R190" s="254"/>
      <c r="S190" s="254"/>
      <c r="T190" s="25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6" t="s">
        <v>134</v>
      </c>
      <c r="AU190" s="256" t="s">
        <v>86</v>
      </c>
      <c r="AV190" s="14" t="s">
        <v>86</v>
      </c>
      <c r="AW190" s="14" t="s">
        <v>39</v>
      </c>
      <c r="AX190" s="14" t="s">
        <v>77</v>
      </c>
      <c r="AY190" s="256" t="s">
        <v>121</v>
      </c>
    </row>
    <row r="191" s="15" customFormat="1">
      <c r="A191" s="15"/>
      <c r="B191" s="257"/>
      <c r="C191" s="258"/>
      <c r="D191" s="231" t="s">
        <v>134</v>
      </c>
      <c r="E191" s="259" t="s">
        <v>20</v>
      </c>
      <c r="F191" s="260" t="s">
        <v>142</v>
      </c>
      <c r="G191" s="258"/>
      <c r="H191" s="261">
        <v>339.64999999999998</v>
      </c>
      <c r="I191" s="262"/>
      <c r="J191" s="258"/>
      <c r="K191" s="258"/>
      <c r="L191" s="263"/>
      <c r="M191" s="264"/>
      <c r="N191" s="265"/>
      <c r="O191" s="265"/>
      <c r="P191" s="265"/>
      <c r="Q191" s="265"/>
      <c r="R191" s="265"/>
      <c r="S191" s="265"/>
      <c r="T191" s="266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7" t="s">
        <v>134</v>
      </c>
      <c r="AU191" s="267" t="s">
        <v>86</v>
      </c>
      <c r="AV191" s="15" t="s">
        <v>128</v>
      </c>
      <c r="AW191" s="15" t="s">
        <v>39</v>
      </c>
      <c r="AX191" s="15" t="s">
        <v>22</v>
      </c>
      <c r="AY191" s="267" t="s">
        <v>121</v>
      </c>
    </row>
    <row r="192" s="2" customFormat="1" ht="21.75" customHeight="1">
      <c r="A192" s="38"/>
      <c r="B192" s="39"/>
      <c r="C192" s="218" t="s">
        <v>235</v>
      </c>
      <c r="D192" s="218" t="s">
        <v>123</v>
      </c>
      <c r="E192" s="219" t="s">
        <v>236</v>
      </c>
      <c r="F192" s="220" t="s">
        <v>237</v>
      </c>
      <c r="G192" s="221" t="s">
        <v>126</v>
      </c>
      <c r="H192" s="222">
        <v>135.86000000000001</v>
      </c>
      <c r="I192" s="223"/>
      <c r="J192" s="224">
        <f>ROUND(I192*H192,2)</f>
        <v>0</v>
      </c>
      <c r="K192" s="220" t="s">
        <v>127</v>
      </c>
      <c r="L192" s="44"/>
      <c r="M192" s="225" t="s">
        <v>20</v>
      </c>
      <c r="N192" s="226" t="s">
        <v>48</v>
      </c>
      <c r="O192" s="84"/>
      <c r="P192" s="227">
        <f>O192*H192</f>
        <v>0</v>
      </c>
      <c r="Q192" s="227">
        <v>0.50375000000000003</v>
      </c>
      <c r="R192" s="227">
        <f>Q192*H192</f>
        <v>68.439475000000016</v>
      </c>
      <c r="S192" s="227">
        <v>2.5</v>
      </c>
      <c r="T192" s="228">
        <f>S192*H192</f>
        <v>339.65000000000003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9" t="s">
        <v>128</v>
      </c>
      <c r="AT192" s="229" t="s">
        <v>123</v>
      </c>
      <c r="AU192" s="229" t="s">
        <v>86</v>
      </c>
      <c r="AY192" s="17" t="s">
        <v>121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7" t="s">
        <v>22</v>
      </c>
      <c r="BK192" s="230">
        <f>ROUND(I192*H192,2)</f>
        <v>0</v>
      </c>
      <c r="BL192" s="17" t="s">
        <v>128</v>
      </c>
      <c r="BM192" s="229" t="s">
        <v>238</v>
      </c>
    </row>
    <row r="193" s="2" customFormat="1">
      <c r="A193" s="38"/>
      <c r="B193" s="39"/>
      <c r="C193" s="40"/>
      <c r="D193" s="231" t="s">
        <v>130</v>
      </c>
      <c r="E193" s="40"/>
      <c r="F193" s="232" t="s">
        <v>239</v>
      </c>
      <c r="G193" s="40"/>
      <c r="H193" s="40"/>
      <c r="I193" s="136"/>
      <c r="J193" s="40"/>
      <c r="K193" s="40"/>
      <c r="L193" s="44"/>
      <c r="M193" s="233"/>
      <c r="N193" s="234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130</v>
      </c>
      <c r="AU193" s="17" t="s">
        <v>86</v>
      </c>
    </row>
    <row r="194" s="2" customFormat="1">
      <c r="A194" s="38"/>
      <c r="B194" s="39"/>
      <c r="C194" s="40"/>
      <c r="D194" s="231" t="s">
        <v>132</v>
      </c>
      <c r="E194" s="40"/>
      <c r="F194" s="235" t="s">
        <v>240</v>
      </c>
      <c r="G194" s="40"/>
      <c r="H194" s="40"/>
      <c r="I194" s="136"/>
      <c r="J194" s="40"/>
      <c r="K194" s="40"/>
      <c r="L194" s="44"/>
      <c r="M194" s="233"/>
      <c r="N194" s="234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132</v>
      </c>
      <c r="AU194" s="17" t="s">
        <v>86</v>
      </c>
    </row>
    <row r="195" s="13" customFormat="1">
      <c r="A195" s="13"/>
      <c r="B195" s="236"/>
      <c r="C195" s="237"/>
      <c r="D195" s="231" t="s">
        <v>134</v>
      </c>
      <c r="E195" s="238" t="s">
        <v>20</v>
      </c>
      <c r="F195" s="239" t="s">
        <v>241</v>
      </c>
      <c r="G195" s="237"/>
      <c r="H195" s="238" t="s">
        <v>20</v>
      </c>
      <c r="I195" s="240"/>
      <c r="J195" s="237"/>
      <c r="K195" s="237"/>
      <c r="L195" s="241"/>
      <c r="M195" s="242"/>
      <c r="N195" s="243"/>
      <c r="O195" s="243"/>
      <c r="P195" s="243"/>
      <c r="Q195" s="243"/>
      <c r="R195" s="243"/>
      <c r="S195" s="243"/>
      <c r="T195" s="24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5" t="s">
        <v>134</v>
      </c>
      <c r="AU195" s="245" t="s">
        <v>86</v>
      </c>
      <c r="AV195" s="13" t="s">
        <v>22</v>
      </c>
      <c r="AW195" s="13" t="s">
        <v>39</v>
      </c>
      <c r="AX195" s="13" t="s">
        <v>77</v>
      </c>
      <c r="AY195" s="245" t="s">
        <v>121</v>
      </c>
    </row>
    <row r="196" s="13" customFormat="1">
      <c r="A196" s="13"/>
      <c r="B196" s="236"/>
      <c r="C196" s="237"/>
      <c r="D196" s="231" t="s">
        <v>134</v>
      </c>
      <c r="E196" s="238" t="s">
        <v>20</v>
      </c>
      <c r="F196" s="239" t="s">
        <v>136</v>
      </c>
      <c r="G196" s="237"/>
      <c r="H196" s="238" t="s">
        <v>20</v>
      </c>
      <c r="I196" s="240"/>
      <c r="J196" s="237"/>
      <c r="K196" s="237"/>
      <c r="L196" s="241"/>
      <c r="M196" s="242"/>
      <c r="N196" s="243"/>
      <c r="O196" s="243"/>
      <c r="P196" s="243"/>
      <c r="Q196" s="243"/>
      <c r="R196" s="243"/>
      <c r="S196" s="243"/>
      <c r="T196" s="24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5" t="s">
        <v>134</v>
      </c>
      <c r="AU196" s="245" t="s">
        <v>86</v>
      </c>
      <c r="AV196" s="13" t="s">
        <v>22</v>
      </c>
      <c r="AW196" s="13" t="s">
        <v>39</v>
      </c>
      <c r="AX196" s="13" t="s">
        <v>77</v>
      </c>
      <c r="AY196" s="245" t="s">
        <v>121</v>
      </c>
    </row>
    <row r="197" s="14" customFormat="1">
      <c r="A197" s="14"/>
      <c r="B197" s="246"/>
      <c r="C197" s="247"/>
      <c r="D197" s="231" t="s">
        <v>134</v>
      </c>
      <c r="E197" s="248" t="s">
        <v>20</v>
      </c>
      <c r="F197" s="249" t="s">
        <v>242</v>
      </c>
      <c r="G197" s="247"/>
      <c r="H197" s="250">
        <v>63.439999999999998</v>
      </c>
      <c r="I197" s="251"/>
      <c r="J197" s="247"/>
      <c r="K197" s="247"/>
      <c r="L197" s="252"/>
      <c r="M197" s="253"/>
      <c r="N197" s="254"/>
      <c r="O197" s="254"/>
      <c r="P197" s="254"/>
      <c r="Q197" s="254"/>
      <c r="R197" s="254"/>
      <c r="S197" s="254"/>
      <c r="T197" s="255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6" t="s">
        <v>134</v>
      </c>
      <c r="AU197" s="256" t="s">
        <v>86</v>
      </c>
      <c r="AV197" s="14" t="s">
        <v>86</v>
      </c>
      <c r="AW197" s="14" t="s">
        <v>39</v>
      </c>
      <c r="AX197" s="14" t="s">
        <v>77</v>
      </c>
      <c r="AY197" s="256" t="s">
        <v>121</v>
      </c>
    </row>
    <row r="198" s="13" customFormat="1">
      <c r="A198" s="13"/>
      <c r="B198" s="236"/>
      <c r="C198" s="237"/>
      <c r="D198" s="231" t="s">
        <v>134</v>
      </c>
      <c r="E198" s="238" t="s">
        <v>20</v>
      </c>
      <c r="F198" s="239" t="s">
        <v>138</v>
      </c>
      <c r="G198" s="237"/>
      <c r="H198" s="238" t="s">
        <v>20</v>
      </c>
      <c r="I198" s="240"/>
      <c r="J198" s="237"/>
      <c r="K198" s="237"/>
      <c r="L198" s="241"/>
      <c r="M198" s="242"/>
      <c r="N198" s="243"/>
      <c r="O198" s="243"/>
      <c r="P198" s="243"/>
      <c r="Q198" s="243"/>
      <c r="R198" s="243"/>
      <c r="S198" s="243"/>
      <c r="T198" s="24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5" t="s">
        <v>134</v>
      </c>
      <c r="AU198" s="245" t="s">
        <v>86</v>
      </c>
      <c r="AV198" s="13" t="s">
        <v>22</v>
      </c>
      <c r="AW198" s="13" t="s">
        <v>39</v>
      </c>
      <c r="AX198" s="13" t="s">
        <v>77</v>
      </c>
      <c r="AY198" s="245" t="s">
        <v>121</v>
      </c>
    </row>
    <row r="199" s="14" customFormat="1">
      <c r="A199" s="14"/>
      <c r="B199" s="246"/>
      <c r="C199" s="247"/>
      <c r="D199" s="231" t="s">
        <v>134</v>
      </c>
      <c r="E199" s="248" t="s">
        <v>20</v>
      </c>
      <c r="F199" s="249" t="s">
        <v>243</v>
      </c>
      <c r="G199" s="247"/>
      <c r="H199" s="250">
        <v>72.420000000000002</v>
      </c>
      <c r="I199" s="251"/>
      <c r="J199" s="247"/>
      <c r="K199" s="247"/>
      <c r="L199" s="252"/>
      <c r="M199" s="253"/>
      <c r="N199" s="254"/>
      <c r="O199" s="254"/>
      <c r="P199" s="254"/>
      <c r="Q199" s="254"/>
      <c r="R199" s="254"/>
      <c r="S199" s="254"/>
      <c r="T199" s="25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6" t="s">
        <v>134</v>
      </c>
      <c r="AU199" s="256" t="s">
        <v>86</v>
      </c>
      <c r="AV199" s="14" t="s">
        <v>86</v>
      </c>
      <c r="AW199" s="14" t="s">
        <v>39</v>
      </c>
      <c r="AX199" s="14" t="s">
        <v>77</v>
      </c>
      <c r="AY199" s="256" t="s">
        <v>121</v>
      </c>
    </row>
    <row r="200" s="15" customFormat="1">
      <c r="A200" s="15"/>
      <c r="B200" s="257"/>
      <c r="C200" s="258"/>
      <c r="D200" s="231" t="s">
        <v>134</v>
      </c>
      <c r="E200" s="259" t="s">
        <v>20</v>
      </c>
      <c r="F200" s="260" t="s">
        <v>142</v>
      </c>
      <c r="G200" s="258"/>
      <c r="H200" s="261">
        <v>135.86000000000001</v>
      </c>
      <c r="I200" s="262"/>
      <c r="J200" s="258"/>
      <c r="K200" s="258"/>
      <c r="L200" s="263"/>
      <c r="M200" s="264"/>
      <c r="N200" s="265"/>
      <c r="O200" s="265"/>
      <c r="P200" s="265"/>
      <c r="Q200" s="265"/>
      <c r="R200" s="265"/>
      <c r="S200" s="265"/>
      <c r="T200" s="266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67" t="s">
        <v>134</v>
      </c>
      <c r="AU200" s="267" t="s">
        <v>86</v>
      </c>
      <c r="AV200" s="15" t="s">
        <v>128</v>
      </c>
      <c r="AW200" s="15" t="s">
        <v>39</v>
      </c>
      <c r="AX200" s="15" t="s">
        <v>22</v>
      </c>
      <c r="AY200" s="267" t="s">
        <v>121</v>
      </c>
    </row>
    <row r="201" s="2" customFormat="1" ht="16.5" customHeight="1">
      <c r="A201" s="38"/>
      <c r="B201" s="39"/>
      <c r="C201" s="268" t="s">
        <v>8</v>
      </c>
      <c r="D201" s="268" t="s">
        <v>196</v>
      </c>
      <c r="E201" s="269" t="s">
        <v>244</v>
      </c>
      <c r="F201" s="270" t="s">
        <v>245</v>
      </c>
      <c r="G201" s="271" t="s">
        <v>246</v>
      </c>
      <c r="H201" s="272">
        <v>114.122</v>
      </c>
      <c r="I201" s="273"/>
      <c r="J201" s="274">
        <f>ROUND(I201*H201,2)</f>
        <v>0</v>
      </c>
      <c r="K201" s="270" t="s">
        <v>127</v>
      </c>
      <c r="L201" s="275"/>
      <c r="M201" s="276" t="s">
        <v>20</v>
      </c>
      <c r="N201" s="277" t="s">
        <v>48</v>
      </c>
      <c r="O201" s="84"/>
      <c r="P201" s="227">
        <f>O201*H201</f>
        <v>0</v>
      </c>
      <c r="Q201" s="227">
        <v>1</v>
      </c>
      <c r="R201" s="227">
        <f>Q201*H201</f>
        <v>114.122</v>
      </c>
      <c r="S201" s="227">
        <v>0</v>
      </c>
      <c r="T201" s="22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187</v>
      </c>
      <c r="AT201" s="229" t="s">
        <v>196</v>
      </c>
      <c r="AU201" s="229" t="s">
        <v>86</v>
      </c>
      <c r="AY201" s="17" t="s">
        <v>121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22</v>
      </c>
      <c r="BK201" s="230">
        <f>ROUND(I201*H201,2)</f>
        <v>0</v>
      </c>
      <c r="BL201" s="17" t="s">
        <v>128</v>
      </c>
      <c r="BM201" s="229" t="s">
        <v>247</v>
      </c>
    </row>
    <row r="202" s="2" customFormat="1">
      <c r="A202" s="38"/>
      <c r="B202" s="39"/>
      <c r="C202" s="40"/>
      <c r="D202" s="231" t="s">
        <v>130</v>
      </c>
      <c r="E202" s="40"/>
      <c r="F202" s="232" t="s">
        <v>245</v>
      </c>
      <c r="G202" s="40"/>
      <c r="H202" s="40"/>
      <c r="I202" s="136"/>
      <c r="J202" s="40"/>
      <c r="K202" s="40"/>
      <c r="L202" s="44"/>
      <c r="M202" s="233"/>
      <c r="N202" s="234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130</v>
      </c>
      <c r="AU202" s="17" t="s">
        <v>86</v>
      </c>
    </row>
    <row r="203" s="13" customFormat="1">
      <c r="A203" s="13"/>
      <c r="B203" s="236"/>
      <c r="C203" s="237"/>
      <c r="D203" s="231" t="s">
        <v>134</v>
      </c>
      <c r="E203" s="238" t="s">
        <v>20</v>
      </c>
      <c r="F203" s="239" t="s">
        <v>248</v>
      </c>
      <c r="G203" s="237"/>
      <c r="H203" s="238" t="s">
        <v>20</v>
      </c>
      <c r="I203" s="240"/>
      <c r="J203" s="237"/>
      <c r="K203" s="237"/>
      <c r="L203" s="241"/>
      <c r="M203" s="242"/>
      <c r="N203" s="243"/>
      <c r="O203" s="243"/>
      <c r="P203" s="243"/>
      <c r="Q203" s="243"/>
      <c r="R203" s="243"/>
      <c r="S203" s="243"/>
      <c r="T203" s="24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5" t="s">
        <v>134</v>
      </c>
      <c r="AU203" s="245" t="s">
        <v>86</v>
      </c>
      <c r="AV203" s="13" t="s">
        <v>22</v>
      </c>
      <c r="AW203" s="13" t="s">
        <v>39</v>
      </c>
      <c r="AX203" s="13" t="s">
        <v>77</v>
      </c>
      <c r="AY203" s="245" t="s">
        <v>121</v>
      </c>
    </row>
    <row r="204" s="14" customFormat="1">
      <c r="A204" s="14"/>
      <c r="B204" s="246"/>
      <c r="C204" s="247"/>
      <c r="D204" s="231" t="s">
        <v>134</v>
      </c>
      <c r="E204" s="248" t="s">
        <v>20</v>
      </c>
      <c r="F204" s="249" t="s">
        <v>249</v>
      </c>
      <c r="G204" s="247"/>
      <c r="H204" s="250">
        <v>114.122</v>
      </c>
      <c r="I204" s="251"/>
      <c r="J204" s="247"/>
      <c r="K204" s="247"/>
      <c r="L204" s="252"/>
      <c r="M204" s="253"/>
      <c r="N204" s="254"/>
      <c r="O204" s="254"/>
      <c r="P204" s="254"/>
      <c r="Q204" s="254"/>
      <c r="R204" s="254"/>
      <c r="S204" s="254"/>
      <c r="T204" s="25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6" t="s">
        <v>134</v>
      </c>
      <c r="AU204" s="256" t="s">
        <v>86</v>
      </c>
      <c r="AV204" s="14" t="s">
        <v>86</v>
      </c>
      <c r="AW204" s="14" t="s">
        <v>39</v>
      </c>
      <c r="AX204" s="14" t="s">
        <v>77</v>
      </c>
      <c r="AY204" s="256" t="s">
        <v>121</v>
      </c>
    </row>
    <row r="205" s="15" customFormat="1">
      <c r="A205" s="15"/>
      <c r="B205" s="257"/>
      <c r="C205" s="258"/>
      <c r="D205" s="231" t="s">
        <v>134</v>
      </c>
      <c r="E205" s="259" t="s">
        <v>20</v>
      </c>
      <c r="F205" s="260" t="s">
        <v>142</v>
      </c>
      <c r="G205" s="258"/>
      <c r="H205" s="261">
        <v>114.122</v>
      </c>
      <c r="I205" s="262"/>
      <c r="J205" s="258"/>
      <c r="K205" s="258"/>
      <c r="L205" s="263"/>
      <c r="M205" s="264"/>
      <c r="N205" s="265"/>
      <c r="O205" s="265"/>
      <c r="P205" s="265"/>
      <c r="Q205" s="265"/>
      <c r="R205" s="265"/>
      <c r="S205" s="265"/>
      <c r="T205" s="266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67" t="s">
        <v>134</v>
      </c>
      <c r="AU205" s="267" t="s">
        <v>86</v>
      </c>
      <c r="AV205" s="15" t="s">
        <v>128</v>
      </c>
      <c r="AW205" s="15" t="s">
        <v>39</v>
      </c>
      <c r="AX205" s="15" t="s">
        <v>22</v>
      </c>
      <c r="AY205" s="267" t="s">
        <v>121</v>
      </c>
    </row>
    <row r="206" s="2" customFormat="1" ht="21.75" customHeight="1">
      <c r="A206" s="38"/>
      <c r="B206" s="39"/>
      <c r="C206" s="218" t="s">
        <v>250</v>
      </c>
      <c r="D206" s="218" t="s">
        <v>123</v>
      </c>
      <c r="E206" s="219" t="s">
        <v>251</v>
      </c>
      <c r="F206" s="220" t="s">
        <v>252</v>
      </c>
      <c r="G206" s="221" t="s">
        <v>216</v>
      </c>
      <c r="H206" s="222">
        <v>339.64999999999998</v>
      </c>
      <c r="I206" s="223"/>
      <c r="J206" s="224">
        <f>ROUND(I206*H206,2)</f>
        <v>0</v>
      </c>
      <c r="K206" s="220" t="s">
        <v>127</v>
      </c>
      <c r="L206" s="44"/>
      <c r="M206" s="225" t="s">
        <v>20</v>
      </c>
      <c r="N206" s="226" t="s">
        <v>48</v>
      </c>
      <c r="O206" s="84"/>
      <c r="P206" s="227">
        <f>O206*H206</f>
        <v>0</v>
      </c>
      <c r="Q206" s="227">
        <v>0.023244399999999998</v>
      </c>
      <c r="R206" s="227">
        <f>Q206*H206</f>
        <v>7.8949604599999992</v>
      </c>
      <c r="S206" s="227">
        <v>0</v>
      </c>
      <c r="T206" s="22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9" t="s">
        <v>128</v>
      </c>
      <c r="AT206" s="229" t="s">
        <v>123</v>
      </c>
      <c r="AU206" s="229" t="s">
        <v>86</v>
      </c>
      <c r="AY206" s="17" t="s">
        <v>121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7" t="s">
        <v>22</v>
      </c>
      <c r="BK206" s="230">
        <f>ROUND(I206*H206,2)</f>
        <v>0</v>
      </c>
      <c r="BL206" s="17" t="s">
        <v>128</v>
      </c>
      <c r="BM206" s="229" t="s">
        <v>253</v>
      </c>
    </row>
    <row r="207" s="2" customFormat="1">
      <c r="A207" s="38"/>
      <c r="B207" s="39"/>
      <c r="C207" s="40"/>
      <c r="D207" s="231" t="s">
        <v>130</v>
      </c>
      <c r="E207" s="40"/>
      <c r="F207" s="232" t="s">
        <v>254</v>
      </c>
      <c r="G207" s="40"/>
      <c r="H207" s="40"/>
      <c r="I207" s="136"/>
      <c r="J207" s="40"/>
      <c r="K207" s="40"/>
      <c r="L207" s="44"/>
      <c r="M207" s="233"/>
      <c r="N207" s="234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130</v>
      </c>
      <c r="AU207" s="17" t="s">
        <v>86</v>
      </c>
    </row>
    <row r="208" s="2" customFormat="1">
      <c r="A208" s="38"/>
      <c r="B208" s="39"/>
      <c r="C208" s="40"/>
      <c r="D208" s="231" t="s">
        <v>132</v>
      </c>
      <c r="E208" s="40"/>
      <c r="F208" s="235" t="s">
        <v>255</v>
      </c>
      <c r="G208" s="40"/>
      <c r="H208" s="40"/>
      <c r="I208" s="136"/>
      <c r="J208" s="40"/>
      <c r="K208" s="40"/>
      <c r="L208" s="44"/>
      <c r="M208" s="233"/>
      <c r="N208" s="234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132</v>
      </c>
      <c r="AU208" s="17" t="s">
        <v>86</v>
      </c>
    </row>
    <row r="209" s="13" customFormat="1">
      <c r="A209" s="13"/>
      <c r="B209" s="236"/>
      <c r="C209" s="237"/>
      <c r="D209" s="231" t="s">
        <v>134</v>
      </c>
      <c r="E209" s="238" t="s">
        <v>20</v>
      </c>
      <c r="F209" s="239" t="s">
        <v>256</v>
      </c>
      <c r="G209" s="237"/>
      <c r="H209" s="238" t="s">
        <v>20</v>
      </c>
      <c r="I209" s="240"/>
      <c r="J209" s="237"/>
      <c r="K209" s="237"/>
      <c r="L209" s="241"/>
      <c r="M209" s="242"/>
      <c r="N209" s="243"/>
      <c r="O209" s="243"/>
      <c r="P209" s="243"/>
      <c r="Q209" s="243"/>
      <c r="R209" s="243"/>
      <c r="S209" s="243"/>
      <c r="T209" s="24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5" t="s">
        <v>134</v>
      </c>
      <c r="AU209" s="245" t="s">
        <v>86</v>
      </c>
      <c r="AV209" s="13" t="s">
        <v>22</v>
      </c>
      <c r="AW209" s="13" t="s">
        <v>39</v>
      </c>
      <c r="AX209" s="13" t="s">
        <v>77</v>
      </c>
      <c r="AY209" s="245" t="s">
        <v>121</v>
      </c>
    </row>
    <row r="210" s="13" customFormat="1">
      <c r="A210" s="13"/>
      <c r="B210" s="236"/>
      <c r="C210" s="237"/>
      <c r="D210" s="231" t="s">
        <v>134</v>
      </c>
      <c r="E210" s="238" t="s">
        <v>20</v>
      </c>
      <c r="F210" s="239" t="s">
        <v>136</v>
      </c>
      <c r="G210" s="237"/>
      <c r="H210" s="238" t="s">
        <v>20</v>
      </c>
      <c r="I210" s="240"/>
      <c r="J210" s="237"/>
      <c r="K210" s="237"/>
      <c r="L210" s="241"/>
      <c r="M210" s="242"/>
      <c r="N210" s="243"/>
      <c r="O210" s="243"/>
      <c r="P210" s="243"/>
      <c r="Q210" s="243"/>
      <c r="R210" s="243"/>
      <c r="S210" s="243"/>
      <c r="T210" s="24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5" t="s">
        <v>134</v>
      </c>
      <c r="AU210" s="245" t="s">
        <v>86</v>
      </c>
      <c r="AV210" s="13" t="s">
        <v>22</v>
      </c>
      <c r="AW210" s="13" t="s">
        <v>39</v>
      </c>
      <c r="AX210" s="13" t="s">
        <v>77</v>
      </c>
      <c r="AY210" s="245" t="s">
        <v>121</v>
      </c>
    </row>
    <row r="211" s="14" customFormat="1">
      <c r="A211" s="14"/>
      <c r="B211" s="246"/>
      <c r="C211" s="247"/>
      <c r="D211" s="231" t="s">
        <v>134</v>
      </c>
      <c r="E211" s="248" t="s">
        <v>20</v>
      </c>
      <c r="F211" s="249" t="s">
        <v>233</v>
      </c>
      <c r="G211" s="247"/>
      <c r="H211" s="250">
        <v>158.59999999999999</v>
      </c>
      <c r="I211" s="251"/>
      <c r="J211" s="247"/>
      <c r="K211" s="247"/>
      <c r="L211" s="252"/>
      <c r="M211" s="253"/>
      <c r="N211" s="254"/>
      <c r="O211" s="254"/>
      <c r="P211" s="254"/>
      <c r="Q211" s="254"/>
      <c r="R211" s="254"/>
      <c r="S211" s="254"/>
      <c r="T211" s="25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6" t="s">
        <v>134</v>
      </c>
      <c r="AU211" s="256" t="s">
        <v>86</v>
      </c>
      <c r="AV211" s="14" t="s">
        <v>86</v>
      </c>
      <c r="AW211" s="14" t="s">
        <v>39</v>
      </c>
      <c r="AX211" s="14" t="s">
        <v>77</v>
      </c>
      <c r="AY211" s="256" t="s">
        <v>121</v>
      </c>
    </row>
    <row r="212" s="13" customFormat="1">
      <c r="A212" s="13"/>
      <c r="B212" s="236"/>
      <c r="C212" s="237"/>
      <c r="D212" s="231" t="s">
        <v>134</v>
      </c>
      <c r="E212" s="238" t="s">
        <v>20</v>
      </c>
      <c r="F212" s="239" t="s">
        <v>138</v>
      </c>
      <c r="G212" s="237"/>
      <c r="H212" s="238" t="s">
        <v>20</v>
      </c>
      <c r="I212" s="240"/>
      <c r="J212" s="237"/>
      <c r="K212" s="237"/>
      <c r="L212" s="241"/>
      <c r="M212" s="242"/>
      <c r="N212" s="243"/>
      <c r="O212" s="243"/>
      <c r="P212" s="243"/>
      <c r="Q212" s="243"/>
      <c r="R212" s="243"/>
      <c r="S212" s="243"/>
      <c r="T212" s="24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5" t="s">
        <v>134</v>
      </c>
      <c r="AU212" s="245" t="s">
        <v>86</v>
      </c>
      <c r="AV212" s="13" t="s">
        <v>22</v>
      </c>
      <c r="AW212" s="13" t="s">
        <v>39</v>
      </c>
      <c r="AX212" s="13" t="s">
        <v>77</v>
      </c>
      <c r="AY212" s="245" t="s">
        <v>121</v>
      </c>
    </row>
    <row r="213" s="14" customFormat="1">
      <c r="A213" s="14"/>
      <c r="B213" s="246"/>
      <c r="C213" s="247"/>
      <c r="D213" s="231" t="s">
        <v>134</v>
      </c>
      <c r="E213" s="248" t="s">
        <v>20</v>
      </c>
      <c r="F213" s="249" t="s">
        <v>234</v>
      </c>
      <c r="G213" s="247"/>
      <c r="H213" s="250">
        <v>181.05000000000001</v>
      </c>
      <c r="I213" s="251"/>
      <c r="J213" s="247"/>
      <c r="K213" s="247"/>
      <c r="L213" s="252"/>
      <c r="M213" s="253"/>
      <c r="N213" s="254"/>
      <c r="O213" s="254"/>
      <c r="P213" s="254"/>
      <c r="Q213" s="254"/>
      <c r="R213" s="254"/>
      <c r="S213" s="254"/>
      <c r="T213" s="255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6" t="s">
        <v>134</v>
      </c>
      <c r="AU213" s="256" t="s">
        <v>86</v>
      </c>
      <c r="AV213" s="14" t="s">
        <v>86</v>
      </c>
      <c r="AW213" s="14" t="s">
        <v>39</v>
      </c>
      <c r="AX213" s="14" t="s">
        <v>77</v>
      </c>
      <c r="AY213" s="256" t="s">
        <v>121</v>
      </c>
    </row>
    <row r="214" s="15" customFormat="1">
      <c r="A214" s="15"/>
      <c r="B214" s="257"/>
      <c r="C214" s="258"/>
      <c r="D214" s="231" t="s">
        <v>134</v>
      </c>
      <c r="E214" s="259" t="s">
        <v>20</v>
      </c>
      <c r="F214" s="260" t="s">
        <v>142</v>
      </c>
      <c r="G214" s="258"/>
      <c r="H214" s="261">
        <v>339.64999999999998</v>
      </c>
      <c r="I214" s="262"/>
      <c r="J214" s="258"/>
      <c r="K214" s="258"/>
      <c r="L214" s="263"/>
      <c r="M214" s="264"/>
      <c r="N214" s="265"/>
      <c r="O214" s="265"/>
      <c r="P214" s="265"/>
      <c r="Q214" s="265"/>
      <c r="R214" s="265"/>
      <c r="S214" s="265"/>
      <c r="T214" s="266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67" t="s">
        <v>134</v>
      </c>
      <c r="AU214" s="267" t="s">
        <v>86</v>
      </c>
      <c r="AV214" s="15" t="s">
        <v>128</v>
      </c>
      <c r="AW214" s="15" t="s">
        <v>39</v>
      </c>
      <c r="AX214" s="15" t="s">
        <v>22</v>
      </c>
      <c r="AY214" s="267" t="s">
        <v>121</v>
      </c>
    </row>
    <row r="215" s="2" customFormat="1" ht="21.75" customHeight="1">
      <c r="A215" s="38"/>
      <c r="B215" s="39"/>
      <c r="C215" s="218" t="s">
        <v>257</v>
      </c>
      <c r="D215" s="218" t="s">
        <v>123</v>
      </c>
      <c r="E215" s="219" t="s">
        <v>258</v>
      </c>
      <c r="F215" s="220" t="s">
        <v>259</v>
      </c>
      <c r="G215" s="221" t="s">
        <v>216</v>
      </c>
      <c r="H215" s="222">
        <v>339.64999999999998</v>
      </c>
      <c r="I215" s="223"/>
      <c r="J215" s="224">
        <f>ROUND(I215*H215,2)</f>
        <v>0</v>
      </c>
      <c r="K215" s="220" t="s">
        <v>127</v>
      </c>
      <c r="L215" s="44"/>
      <c r="M215" s="225" t="s">
        <v>20</v>
      </c>
      <c r="N215" s="226" t="s">
        <v>48</v>
      </c>
      <c r="O215" s="84"/>
      <c r="P215" s="227">
        <f>O215*H215</f>
        <v>0</v>
      </c>
      <c r="Q215" s="227">
        <v>0.078163999999999997</v>
      </c>
      <c r="R215" s="227">
        <f>Q215*H215</f>
        <v>26.548402599999996</v>
      </c>
      <c r="S215" s="227">
        <v>0</v>
      </c>
      <c r="T215" s="22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9" t="s">
        <v>128</v>
      </c>
      <c r="AT215" s="229" t="s">
        <v>123</v>
      </c>
      <c r="AU215" s="229" t="s">
        <v>86</v>
      </c>
      <c r="AY215" s="17" t="s">
        <v>121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7" t="s">
        <v>22</v>
      </c>
      <c r="BK215" s="230">
        <f>ROUND(I215*H215,2)</f>
        <v>0</v>
      </c>
      <c r="BL215" s="17" t="s">
        <v>128</v>
      </c>
      <c r="BM215" s="229" t="s">
        <v>260</v>
      </c>
    </row>
    <row r="216" s="2" customFormat="1">
      <c r="A216" s="38"/>
      <c r="B216" s="39"/>
      <c r="C216" s="40"/>
      <c r="D216" s="231" t="s">
        <v>130</v>
      </c>
      <c r="E216" s="40"/>
      <c r="F216" s="232" t="s">
        <v>261</v>
      </c>
      <c r="G216" s="40"/>
      <c r="H216" s="40"/>
      <c r="I216" s="136"/>
      <c r="J216" s="40"/>
      <c r="K216" s="40"/>
      <c r="L216" s="44"/>
      <c r="M216" s="233"/>
      <c r="N216" s="234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130</v>
      </c>
      <c r="AU216" s="17" t="s">
        <v>86</v>
      </c>
    </row>
    <row r="217" s="2" customFormat="1">
      <c r="A217" s="38"/>
      <c r="B217" s="39"/>
      <c r="C217" s="40"/>
      <c r="D217" s="231" t="s">
        <v>132</v>
      </c>
      <c r="E217" s="40"/>
      <c r="F217" s="235" t="s">
        <v>262</v>
      </c>
      <c r="G217" s="40"/>
      <c r="H217" s="40"/>
      <c r="I217" s="136"/>
      <c r="J217" s="40"/>
      <c r="K217" s="40"/>
      <c r="L217" s="44"/>
      <c r="M217" s="233"/>
      <c r="N217" s="234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132</v>
      </c>
      <c r="AU217" s="17" t="s">
        <v>86</v>
      </c>
    </row>
    <row r="218" s="13" customFormat="1">
      <c r="A218" s="13"/>
      <c r="B218" s="236"/>
      <c r="C218" s="237"/>
      <c r="D218" s="231" t="s">
        <v>134</v>
      </c>
      <c r="E218" s="238" t="s">
        <v>20</v>
      </c>
      <c r="F218" s="239" t="s">
        <v>263</v>
      </c>
      <c r="G218" s="237"/>
      <c r="H218" s="238" t="s">
        <v>20</v>
      </c>
      <c r="I218" s="240"/>
      <c r="J218" s="237"/>
      <c r="K218" s="237"/>
      <c r="L218" s="241"/>
      <c r="M218" s="242"/>
      <c r="N218" s="243"/>
      <c r="O218" s="243"/>
      <c r="P218" s="243"/>
      <c r="Q218" s="243"/>
      <c r="R218" s="243"/>
      <c r="S218" s="243"/>
      <c r="T218" s="24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5" t="s">
        <v>134</v>
      </c>
      <c r="AU218" s="245" t="s">
        <v>86</v>
      </c>
      <c r="AV218" s="13" t="s">
        <v>22</v>
      </c>
      <c r="AW218" s="13" t="s">
        <v>39</v>
      </c>
      <c r="AX218" s="13" t="s">
        <v>77</v>
      </c>
      <c r="AY218" s="245" t="s">
        <v>121</v>
      </c>
    </row>
    <row r="219" s="13" customFormat="1">
      <c r="A219" s="13"/>
      <c r="B219" s="236"/>
      <c r="C219" s="237"/>
      <c r="D219" s="231" t="s">
        <v>134</v>
      </c>
      <c r="E219" s="238" t="s">
        <v>20</v>
      </c>
      <c r="F219" s="239" t="s">
        <v>136</v>
      </c>
      <c r="G219" s="237"/>
      <c r="H219" s="238" t="s">
        <v>20</v>
      </c>
      <c r="I219" s="240"/>
      <c r="J219" s="237"/>
      <c r="K219" s="237"/>
      <c r="L219" s="241"/>
      <c r="M219" s="242"/>
      <c r="N219" s="243"/>
      <c r="O219" s="243"/>
      <c r="P219" s="243"/>
      <c r="Q219" s="243"/>
      <c r="R219" s="243"/>
      <c r="S219" s="243"/>
      <c r="T219" s="24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5" t="s">
        <v>134</v>
      </c>
      <c r="AU219" s="245" t="s">
        <v>86</v>
      </c>
      <c r="AV219" s="13" t="s">
        <v>22</v>
      </c>
      <c r="AW219" s="13" t="s">
        <v>39</v>
      </c>
      <c r="AX219" s="13" t="s">
        <v>77</v>
      </c>
      <c r="AY219" s="245" t="s">
        <v>121</v>
      </c>
    </row>
    <row r="220" s="14" customFormat="1">
      <c r="A220" s="14"/>
      <c r="B220" s="246"/>
      <c r="C220" s="247"/>
      <c r="D220" s="231" t="s">
        <v>134</v>
      </c>
      <c r="E220" s="248" t="s">
        <v>20</v>
      </c>
      <c r="F220" s="249" t="s">
        <v>233</v>
      </c>
      <c r="G220" s="247"/>
      <c r="H220" s="250">
        <v>158.59999999999999</v>
      </c>
      <c r="I220" s="251"/>
      <c r="J220" s="247"/>
      <c r="K220" s="247"/>
      <c r="L220" s="252"/>
      <c r="M220" s="253"/>
      <c r="N220" s="254"/>
      <c r="O220" s="254"/>
      <c r="P220" s="254"/>
      <c r="Q220" s="254"/>
      <c r="R220" s="254"/>
      <c r="S220" s="254"/>
      <c r="T220" s="255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6" t="s">
        <v>134</v>
      </c>
      <c r="AU220" s="256" t="s">
        <v>86</v>
      </c>
      <c r="AV220" s="14" t="s">
        <v>86</v>
      </c>
      <c r="AW220" s="14" t="s">
        <v>39</v>
      </c>
      <c r="AX220" s="14" t="s">
        <v>77</v>
      </c>
      <c r="AY220" s="256" t="s">
        <v>121</v>
      </c>
    </row>
    <row r="221" s="13" customFormat="1">
      <c r="A221" s="13"/>
      <c r="B221" s="236"/>
      <c r="C221" s="237"/>
      <c r="D221" s="231" t="s">
        <v>134</v>
      </c>
      <c r="E221" s="238" t="s">
        <v>20</v>
      </c>
      <c r="F221" s="239" t="s">
        <v>138</v>
      </c>
      <c r="G221" s="237"/>
      <c r="H221" s="238" t="s">
        <v>20</v>
      </c>
      <c r="I221" s="240"/>
      <c r="J221" s="237"/>
      <c r="K221" s="237"/>
      <c r="L221" s="241"/>
      <c r="M221" s="242"/>
      <c r="N221" s="243"/>
      <c r="O221" s="243"/>
      <c r="P221" s="243"/>
      <c r="Q221" s="243"/>
      <c r="R221" s="243"/>
      <c r="S221" s="243"/>
      <c r="T221" s="24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5" t="s">
        <v>134</v>
      </c>
      <c r="AU221" s="245" t="s">
        <v>86</v>
      </c>
      <c r="AV221" s="13" t="s">
        <v>22</v>
      </c>
      <c r="AW221" s="13" t="s">
        <v>39</v>
      </c>
      <c r="AX221" s="13" t="s">
        <v>77</v>
      </c>
      <c r="AY221" s="245" t="s">
        <v>121</v>
      </c>
    </row>
    <row r="222" s="14" customFormat="1">
      <c r="A222" s="14"/>
      <c r="B222" s="246"/>
      <c r="C222" s="247"/>
      <c r="D222" s="231" t="s">
        <v>134</v>
      </c>
      <c r="E222" s="248" t="s">
        <v>20</v>
      </c>
      <c r="F222" s="249" t="s">
        <v>234</v>
      </c>
      <c r="G222" s="247"/>
      <c r="H222" s="250">
        <v>181.05000000000001</v>
      </c>
      <c r="I222" s="251"/>
      <c r="J222" s="247"/>
      <c r="K222" s="247"/>
      <c r="L222" s="252"/>
      <c r="M222" s="253"/>
      <c r="N222" s="254"/>
      <c r="O222" s="254"/>
      <c r="P222" s="254"/>
      <c r="Q222" s="254"/>
      <c r="R222" s="254"/>
      <c r="S222" s="254"/>
      <c r="T222" s="255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6" t="s">
        <v>134</v>
      </c>
      <c r="AU222" s="256" t="s">
        <v>86</v>
      </c>
      <c r="AV222" s="14" t="s">
        <v>86</v>
      </c>
      <c r="AW222" s="14" t="s">
        <v>39</v>
      </c>
      <c r="AX222" s="14" t="s">
        <v>77</v>
      </c>
      <c r="AY222" s="256" t="s">
        <v>121</v>
      </c>
    </row>
    <row r="223" s="15" customFormat="1">
      <c r="A223" s="15"/>
      <c r="B223" s="257"/>
      <c r="C223" s="258"/>
      <c r="D223" s="231" t="s">
        <v>134</v>
      </c>
      <c r="E223" s="259" t="s">
        <v>20</v>
      </c>
      <c r="F223" s="260" t="s">
        <v>142</v>
      </c>
      <c r="G223" s="258"/>
      <c r="H223" s="261">
        <v>339.64999999999998</v>
      </c>
      <c r="I223" s="262"/>
      <c r="J223" s="258"/>
      <c r="K223" s="258"/>
      <c r="L223" s="263"/>
      <c r="M223" s="264"/>
      <c r="N223" s="265"/>
      <c r="O223" s="265"/>
      <c r="P223" s="265"/>
      <c r="Q223" s="265"/>
      <c r="R223" s="265"/>
      <c r="S223" s="265"/>
      <c r="T223" s="266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67" t="s">
        <v>134</v>
      </c>
      <c r="AU223" s="267" t="s">
        <v>86</v>
      </c>
      <c r="AV223" s="15" t="s">
        <v>128</v>
      </c>
      <c r="AW223" s="15" t="s">
        <v>39</v>
      </c>
      <c r="AX223" s="15" t="s">
        <v>22</v>
      </c>
      <c r="AY223" s="267" t="s">
        <v>121</v>
      </c>
    </row>
    <row r="224" s="2" customFormat="1" ht="21.75" customHeight="1">
      <c r="A224" s="38"/>
      <c r="B224" s="39"/>
      <c r="C224" s="218" t="s">
        <v>264</v>
      </c>
      <c r="D224" s="218" t="s">
        <v>123</v>
      </c>
      <c r="E224" s="219" t="s">
        <v>265</v>
      </c>
      <c r="F224" s="220" t="s">
        <v>266</v>
      </c>
      <c r="G224" s="221" t="s">
        <v>216</v>
      </c>
      <c r="H224" s="222">
        <v>339.64999999999998</v>
      </c>
      <c r="I224" s="223"/>
      <c r="J224" s="224">
        <f>ROUND(I224*H224,2)</f>
        <v>0</v>
      </c>
      <c r="K224" s="220" t="s">
        <v>127</v>
      </c>
      <c r="L224" s="44"/>
      <c r="M224" s="225" t="s">
        <v>20</v>
      </c>
      <c r="N224" s="226" t="s">
        <v>48</v>
      </c>
      <c r="O224" s="84"/>
      <c r="P224" s="227">
        <f>O224*H224</f>
        <v>0</v>
      </c>
      <c r="Q224" s="227">
        <v>0</v>
      </c>
      <c r="R224" s="227">
        <f>Q224*H224</f>
        <v>0</v>
      </c>
      <c r="S224" s="227">
        <v>0</v>
      </c>
      <c r="T224" s="22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128</v>
      </c>
      <c r="AT224" s="229" t="s">
        <v>123</v>
      </c>
      <c r="AU224" s="229" t="s">
        <v>86</v>
      </c>
      <c r="AY224" s="17" t="s">
        <v>121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22</v>
      </c>
      <c r="BK224" s="230">
        <f>ROUND(I224*H224,2)</f>
        <v>0</v>
      </c>
      <c r="BL224" s="17" t="s">
        <v>128</v>
      </c>
      <c r="BM224" s="229" t="s">
        <v>267</v>
      </c>
    </row>
    <row r="225" s="2" customFormat="1">
      <c r="A225" s="38"/>
      <c r="B225" s="39"/>
      <c r="C225" s="40"/>
      <c r="D225" s="231" t="s">
        <v>130</v>
      </c>
      <c r="E225" s="40"/>
      <c r="F225" s="232" t="s">
        <v>268</v>
      </c>
      <c r="G225" s="40"/>
      <c r="H225" s="40"/>
      <c r="I225" s="136"/>
      <c r="J225" s="40"/>
      <c r="K225" s="40"/>
      <c r="L225" s="44"/>
      <c r="M225" s="233"/>
      <c r="N225" s="234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130</v>
      </c>
      <c r="AU225" s="17" t="s">
        <v>86</v>
      </c>
    </row>
    <row r="226" s="2" customFormat="1">
      <c r="A226" s="38"/>
      <c r="B226" s="39"/>
      <c r="C226" s="40"/>
      <c r="D226" s="231" t="s">
        <v>132</v>
      </c>
      <c r="E226" s="40"/>
      <c r="F226" s="235" t="s">
        <v>269</v>
      </c>
      <c r="G226" s="40"/>
      <c r="H226" s="40"/>
      <c r="I226" s="136"/>
      <c r="J226" s="40"/>
      <c r="K226" s="40"/>
      <c r="L226" s="44"/>
      <c r="M226" s="233"/>
      <c r="N226" s="234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132</v>
      </c>
      <c r="AU226" s="17" t="s">
        <v>86</v>
      </c>
    </row>
    <row r="227" s="13" customFormat="1">
      <c r="A227" s="13"/>
      <c r="B227" s="236"/>
      <c r="C227" s="237"/>
      <c r="D227" s="231" t="s">
        <v>134</v>
      </c>
      <c r="E227" s="238" t="s">
        <v>20</v>
      </c>
      <c r="F227" s="239" t="s">
        <v>263</v>
      </c>
      <c r="G227" s="237"/>
      <c r="H227" s="238" t="s">
        <v>20</v>
      </c>
      <c r="I227" s="240"/>
      <c r="J227" s="237"/>
      <c r="K227" s="237"/>
      <c r="L227" s="241"/>
      <c r="M227" s="242"/>
      <c r="N227" s="243"/>
      <c r="O227" s="243"/>
      <c r="P227" s="243"/>
      <c r="Q227" s="243"/>
      <c r="R227" s="243"/>
      <c r="S227" s="243"/>
      <c r="T227" s="24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5" t="s">
        <v>134</v>
      </c>
      <c r="AU227" s="245" t="s">
        <v>86</v>
      </c>
      <c r="AV227" s="13" t="s">
        <v>22</v>
      </c>
      <c r="AW227" s="13" t="s">
        <v>39</v>
      </c>
      <c r="AX227" s="13" t="s">
        <v>77</v>
      </c>
      <c r="AY227" s="245" t="s">
        <v>121</v>
      </c>
    </row>
    <row r="228" s="13" customFormat="1">
      <c r="A228" s="13"/>
      <c r="B228" s="236"/>
      <c r="C228" s="237"/>
      <c r="D228" s="231" t="s">
        <v>134</v>
      </c>
      <c r="E228" s="238" t="s">
        <v>20</v>
      </c>
      <c r="F228" s="239" t="s">
        <v>136</v>
      </c>
      <c r="G228" s="237"/>
      <c r="H228" s="238" t="s">
        <v>20</v>
      </c>
      <c r="I228" s="240"/>
      <c r="J228" s="237"/>
      <c r="K228" s="237"/>
      <c r="L228" s="241"/>
      <c r="M228" s="242"/>
      <c r="N228" s="243"/>
      <c r="O228" s="243"/>
      <c r="P228" s="243"/>
      <c r="Q228" s="243"/>
      <c r="R228" s="243"/>
      <c r="S228" s="243"/>
      <c r="T228" s="24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5" t="s">
        <v>134</v>
      </c>
      <c r="AU228" s="245" t="s">
        <v>86</v>
      </c>
      <c r="AV228" s="13" t="s">
        <v>22</v>
      </c>
      <c r="AW228" s="13" t="s">
        <v>39</v>
      </c>
      <c r="AX228" s="13" t="s">
        <v>77</v>
      </c>
      <c r="AY228" s="245" t="s">
        <v>121</v>
      </c>
    </row>
    <row r="229" s="14" customFormat="1">
      <c r="A229" s="14"/>
      <c r="B229" s="246"/>
      <c r="C229" s="247"/>
      <c r="D229" s="231" t="s">
        <v>134</v>
      </c>
      <c r="E229" s="248" t="s">
        <v>20</v>
      </c>
      <c r="F229" s="249" t="s">
        <v>233</v>
      </c>
      <c r="G229" s="247"/>
      <c r="H229" s="250">
        <v>158.59999999999999</v>
      </c>
      <c r="I229" s="251"/>
      <c r="J229" s="247"/>
      <c r="K229" s="247"/>
      <c r="L229" s="252"/>
      <c r="M229" s="253"/>
      <c r="N229" s="254"/>
      <c r="O229" s="254"/>
      <c r="P229" s="254"/>
      <c r="Q229" s="254"/>
      <c r="R229" s="254"/>
      <c r="S229" s="254"/>
      <c r="T229" s="255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6" t="s">
        <v>134</v>
      </c>
      <c r="AU229" s="256" t="s">
        <v>86</v>
      </c>
      <c r="AV229" s="14" t="s">
        <v>86</v>
      </c>
      <c r="AW229" s="14" t="s">
        <v>39</v>
      </c>
      <c r="AX229" s="14" t="s">
        <v>77</v>
      </c>
      <c r="AY229" s="256" t="s">
        <v>121</v>
      </c>
    </row>
    <row r="230" s="13" customFormat="1">
      <c r="A230" s="13"/>
      <c r="B230" s="236"/>
      <c r="C230" s="237"/>
      <c r="D230" s="231" t="s">
        <v>134</v>
      </c>
      <c r="E230" s="238" t="s">
        <v>20</v>
      </c>
      <c r="F230" s="239" t="s">
        <v>138</v>
      </c>
      <c r="G230" s="237"/>
      <c r="H230" s="238" t="s">
        <v>20</v>
      </c>
      <c r="I230" s="240"/>
      <c r="J230" s="237"/>
      <c r="K230" s="237"/>
      <c r="L230" s="241"/>
      <c r="M230" s="242"/>
      <c r="N230" s="243"/>
      <c r="O230" s="243"/>
      <c r="P230" s="243"/>
      <c r="Q230" s="243"/>
      <c r="R230" s="243"/>
      <c r="S230" s="243"/>
      <c r="T230" s="24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5" t="s">
        <v>134</v>
      </c>
      <c r="AU230" s="245" t="s">
        <v>86</v>
      </c>
      <c r="AV230" s="13" t="s">
        <v>22</v>
      </c>
      <c r="AW230" s="13" t="s">
        <v>39</v>
      </c>
      <c r="AX230" s="13" t="s">
        <v>77</v>
      </c>
      <c r="AY230" s="245" t="s">
        <v>121</v>
      </c>
    </row>
    <row r="231" s="14" customFormat="1">
      <c r="A231" s="14"/>
      <c r="B231" s="246"/>
      <c r="C231" s="247"/>
      <c r="D231" s="231" t="s">
        <v>134</v>
      </c>
      <c r="E231" s="248" t="s">
        <v>20</v>
      </c>
      <c r="F231" s="249" t="s">
        <v>234</v>
      </c>
      <c r="G231" s="247"/>
      <c r="H231" s="250">
        <v>181.05000000000001</v>
      </c>
      <c r="I231" s="251"/>
      <c r="J231" s="247"/>
      <c r="K231" s="247"/>
      <c r="L231" s="252"/>
      <c r="M231" s="253"/>
      <c r="N231" s="254"/>
      <c r="O231" s="254"/>
      <c r="P231" s="254"/>
      <c r="Q231" s="254"/>
      <c r="R231" s="254"/>
      <c r="S231" s="254"/>
      <c r="T231" s="255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6" t="s">
        <v>134</v>
      </c>
      <c r="AU231" s="256" t="s">
        <v>86</v>
      </c>
      <c r="AV231" s="14" t="s">
        <v>86</v>
      </c>
      <c r="AW231" s="14" t="s">
        <v>39</v>
      </c>
      <c r="AX231" s="14" t="s">
        <v>77</v>
      </c>
      <c r="AY231" s="256" t="s">
        <v>121</v>
      </c>
    </row>
    <row r="232" s="15" customFormat="1">
      <c r="A232" s="15"/>
      <c r="B232" s="257"/>
      <c r="C232" s="258"/>
      <c r="D232" s="231" t="s">
        <v>134</v>
      </c>
      <c r="E232" s="259" t="s">
        <v>20</v>
      </c>
      <c r="F232" s="260" t="s">
        <v>142</v>
      </c>
      <c r="G232" s="258"/>
      <c r="H232" s="261">
        <v>339.64999999999998</v>
      </c>
      <c r="I232" s="262"/>
      <c r="J232" s="258"/>
      <c r="K232" s="258"/>
      <c r="L232" s="263"/>
      <c r="M232" s="264"/>
      <c r="N232" s="265"/>
      <c r="O232" s="265"/>
      <c r="P232" s="265"/>
      <c r="Q232" s="265"/>
      <c r="R232" s="265"/>
      <c r="S232" s="265"/>
      <c r="T232" s="266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7" t="s">
        <v>134</v>
      </c>
      <c r="AU232" s="267" t="s">
        <v>86</v>
      </c>
      <c r="AV232" s="15" t="s">
        <v>128</v>
      </c>
      <c r="AW232" s="15" t="s">
        <v>39</v>
      </c>
      <c r="AX232" s="15" t="s">
        <v>22</v>
      </c>
      <c r="AY232" s="267" t="s">
        <v>121</v>
      </c>
    </row>
    <row r="233" s="2" customFormat="1" ht="21.75" customHeight="1">
      <c r="A233" s="38"/>
      <c r="B233" s="39"/>
      <c r="C233" s="218" t="s">
        <v>270</v>
      </c>
      <c r="D233" s="218" t="s">
        <v>123</v>
      </c>
      <c r="E233" s="219" t="s">
        <v>271</v>
      </c>
      <c r="F233" s="220" t="s">
        <v>272</v>
      </c>
      <c r="G233" s="221" t="s">
        <v>158</v>
      </c>
      <c r="H233" s="222">
        <v>271.72000000000003</v>
      </c>
      <c r="I233" s="223"/>
      <c r="J233" s="224">
        <f>ROUND(I233*H233,2)</f>
        <v>0</v>
      </c>
      <c r="K233" s="220" t="s">
        <v>127</v>
      </c>
      <c r="L233" s="44"/>
      <c r="M233" s="225" t="s">
        <v>20</v>
      </c>
      <c r="N233" s="226" t="s">
        <v>48</v>
      </c>
      <c r="O233" s="84"/>
      <c r="P233" s="227">
        <f>O233*H233</f>
        <v>0</v>
      </c>
      <c r="Q233" s="227">
        <v>0.00032000000000000003</v>
      </c>
      <c r="R233" s="227">
        <f>Q233*H233</f>
        <v>0.086950400000000011</v>
      </c>
      <c r="S233" s="227">
        <v>0</v>
      </c>
      <c r="T233" s="228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9" t="s">
        <v>128</v>
      </c>
      <c r="AT233" s="229" t="s">
        <v>123</v>
      </c>
      <c r="AU233" s="229" t="s">
        <v>86</v>
      </c>
      <c r="AY233" s="17" t="s">
        <v>121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7" t="s">
        <v>22</v>
      </c>
      <c r="BK233" s="230">
        <f>ROUND(I233*H233,2)</f>
        <v>0</v>
      </c>
      <c r="BL233" s="17" t="s">
        <v>128</v>
      </c>
      <c r="BM233" s="229" t="s">
        <v>273</v>
      </c>
    </row>
    <row r="234" s="2" customFormat="1">
      <c r="A234" s="38"/>
      <c r="B234" s="39"/>
      <c r="C234" s="40"/>
      <c r="D234" s="231" t="s">
        <v>130</v>
      </c>
      <c r="E234" s="40"/>
      <c r="F234" s="232" t="s">
        <v>274</v>
      </c>
      <c r="G234" s="40"/>
      <c r="H234" s="40"/>
      <c r="I234" s="136"/>
      <c r="J234" s="40"/>
      <c r="K234" s="40"/>
      <c r="L234" s="44"/>
      <c r="M234" s="233"/>
      <c r="N234" s="234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130</v>
      </c>
      <c r="AU234" s="17" t="s">
        <v>86</v>
      </c>
    </row>
    <row r="235" s="2" customFormat="1">
      <c r="A235" s="38"/>
      <c r="B235" s="39"/>
      <c r="C235" s="40"/>
      <c r="D235" s="231" t="s">
        <v>132</v>
      </c>
      <c r="E235" s="40"/>
      <c r="F235" s="235" t="s">
        <v>275</v>
      </c>
      <c r="G235" s="40"/>
      <c r="H235" s="40"/>
      <c r="I235" s="136"/>
      <c r="J235" s="40"/>
      <c r="K235" s="40"/>
      <c r="L235" s="44"/>
      <c r="M235" s="233"/>
      <c r="N235" s="234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132</v>
      </c>
      <c r="AU235" s="17" t="s">
        <v>86</v>
      </c>
    </row>
    <row r="236" s="13" customFormat="1">
      <c r="A236" s="13"/>
      <c r="B236" s="236"/>
      <c r="C236" s="237"/>
      <c r="D236" s="231" t="s">
        <v>134</v>
      </c>
      <c r="E236" s="238" t="s">
        <v>20</v>
      </c>
      <c r="F236" s="239" t="s">
        <v>276</v>
      </c>
      <c r="G236" s="237"/>
      <c r="H236" s="238" t="s">
        <v>20</v>
      </c>
      <c r="I236" s="240"/>
      <c r="J236" s="237"/>
      <c r="K236" s="237"/>
      <c r="L236" s="241"/>
      <c r="M236" s="242"/>
      <c r="N236" s="243"/>
      <c r="O236" s="243"/>
      <c r="P236" s="243"/>
      <c r="Q236" s="243"/>
      <c r="R236" s="243"/>
      <c r="S236" s="243"/>
      <c r="T236" s="24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5" t="s">
        <v>134</v>
      </c>
      <c r="AU236" s="245" t="s">
        <v>86</v>
      </c>
      <c r="AV236" s="13" t="s">
        <v>22</v>
      </c>
      <c r="AW236" s="13" t="s">
        <v>39</v>
      </c>
      <c r="AX236" s="13" t="s">
        <v>77</v>
      </c>
      <c r="AY236" s="245" t="s">
        <v>121</v>
      </c>
    </row>
    <row r="237" s="13" customFormat="1">
      <c r="A237" s="13"/>
      <c r="B237" s="236"/>
      <c r="C237" s="237"/>
      <c r="D237" s="231" t="s">
        <v>134</v>
      </c>
      <c r="E237" s="238" t="s">
        <v>20</v>
      </c>
      <c r="F237" s="239" t="s">
        <v>277</v>
      </c>
      <c r="G237" s="237"/>
      <c r="H237" s="238" t="s">
        <v>20</v>
      </c>
      <c r="I237" s="240"/>
      <c r="J237" s="237"/>
      <c r="K237" s="237"/>
      <c r="L237" s="241"/>
      <c r="M237" s="242"/>
      <c r="N237" s="243"/>
      <c r="O237" s="243"/>
      <c r="P237" s="243"/>
      <c r="Q237" s="243"/>
      <c r="R237" s="243"/>
      <c r="S237" s="243"/>
      <c r="T237" s="24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5" t="s">
        <v>134</v>
      </c>
      <c r="AU237" s="245" t="s">
        <v>86</v>
      </c>
      <c r="AV237" s="13" t="s">
        <v>22</v>
      </c>
      <c r="AW237" s="13" t="s">
        <v>39</v>
      </c>
      <c r="AX237" s="13" t="s">
        <v>77</v>
      </c>
      <c r="AY237" s="245" t="s">
        <v>121</v>
      </c>
    </row>
    <row r="238" s="13" customFormat="1">
      <c r="A238" s="13"/>
      <c r="B238" s="236"/>
      <c r="C238" s="237"/>
      <c r="D238" s="231" t="s">
        <v>134</v>
      </c>
      <c r="E238" s="238" t="s">
        <v>20</v>
      </c>
      <c r="F238" s="239" t="s">
        <v>136</v>
      </c>
      <c r="G238" s="237"/>
      <c r="H238" s="238" t="s">
        <v>20</v>
      </c>
      <c r="I238" s="240"/>
      <c r="J238" s="237"/>
      <c r="K238" s="237"/>
      <c r="L238" s="241"/>
      <c r="M238" s="242"/>
      <c r="N238" s="243"/>
      <c r="O238" s="243"/>
      <c r="P238" s="243"/>
      <c r="Q238" s="243"/>
      <c r="R238" s="243"/>
      <c r="S238" s="243"/>
      <c r="T238" s="24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5" t="s">
        <v>134</v>
      </c>
      <c r="AU238" s="245" t="s">
        <v>86</v>
      </c>
      <c r="AV238" s="13" t="s">
        <v>22</v>
      </c>
      <c r="AW238" s="13" t="s">
        <v>39</v>
      </c>
      <c r="AX238" s="13" t="s">
        <v>77</v>
      </c>
      <c r="AY238" s="245" t="s">
        <v>121</v>
      </c>
    </row>
    <row r="239" s="14" customFormat="1">
      <c r="A239" s="14"/>
      <c r="B239" s="246"/>
      <c r="C239" s="247"/>
      <c r="D239" s="231" t="s">
        <v>134</v>
      </c>
      <c r="E239" s="248" t="s">
        <v>20</v>
      </c>
      <c r="F239" s="249" t="s">
        <v>278</v>
      </c>
      <c r="G239" s="247"/>
      <c r="H239" s="250">
        <v>126.88</v>
      </c>
      <c r="I239" s="251"/>
      <c r="J239" s="247"/>
      <c r="K239" s="247"/>
      <c r="L239" s="252"/>
      <c r="M239" s="253"/>
      <c r="N239" s="254"/>
      <c r="O239" s="254"/>
      <c r="P239" s="254"/>
      <c r="Q239" s="254"/>
      <c r="R239" s="254"/>
      <c r="S239" s="254"/>
      <c r="T239" s="255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6" t="s">
        <v>134</v>
      </c>
      <c r="AU239" s="256" t="s">
        <v>86</v>
      </c>
      <c r="AV239" s="14" t="s">
        <v>86</v>
      </c>
      <c r="AW239" s="14" t="s">
        <v>39</v>
      </c>
      <c r="AX239" s="14" t="s">
        <v>77</v>
      </c>
      <c r="AY239" s="256" t="s">
        <v>121</v>
      </c>
    </row>
    <row r="240" s="13" customFormat="1">
      <c r="A240" s="13"/>
      <c r="B240" s="236"/>
      <c r="C240" s="237"/>
      <c r="D240" s="231" t="s">
        <v>134</v>
      </c>
      <c r="E240" s="238" t="s">
        <v>20</v>
      </c>
      <c r="F240" s="239" t="s">
        <v>138</v>
      </c>
      <c r="G240" s="237"/>
      <c r="H240" s="238" t="s">
        <v>20</v>
      </c>
      <c r="I240" s="240"/>
      <c r="J240" s="237"/>
      <c r="K240" s="237"/>
      <c r="L240" s="241"/>
      <c r="M240" s="242"/>
      <c r="N240" s="243"/>
      <c r="O240" s="243"/>
      <c r="P240" s="243"/>
      <c r="Q240" s="243"/>
      <c r="R240" s="243"/>
      <c r="S240" s="243"/>
      <c r="T240" s="24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5" t="s">
        <v>134</v>
      </c>
      <c r="AU240" s="245" t="s">
        <v>86</v>
      </c>
      <c r="AV240" s="13" t="s">
        <v>22</v>
      </c>
      <c r="AW240" s="13" t="s">
        <v>39</v>
      </c>
      <c r="AX240" s="13" t="s">
        <v>77</v>
      </c>
      <c r="AY240" s="245" t="s">
        <v>121</v>
      </c>
    </row>
    <row r="241" s="14" customFormat="1">
      <c r="A241" s="14"/>
      <c r="B241" s="246"/>
      <c r="C241" s="247"/>
      <c r="D241" s="231" t="s">
        <v>134</v>
      </c>
      <c r="E241" s="248" t="s">
        <v>20</v>
      </c>
      <c r="F241" s="249" t="s">
        <v>279</v>
      </c>
      <c r="G241" s="247"/>
      <c r="H241" s="250">
        <v>144.84</v>
      </c>
      <c r="I241" s="251"/>
      <c r="J241" s="247"/>
      <c r="K241" s="247"/>
      <c r="L241" s="252"/>
      <c r="M241" s="253"/>
      <c r="N241" s="254"/>
      <c r="O241" s="254"/>
      <c r="P241" s="254"/>
      <c r="Q241" s="254"/>
      <c r="R241" s="254"/>
      <c r="S241" s="254"/>
      <c r="T241" s="255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6" t="s">
        <v>134</v>
      </c>
      <c r="AU241" s="256" t="s">
        <v>86</v>
      </c>
      <c r="AV241" s="14" t="s">
        <v>86</v>
      </c>
      <c r="AW241" s="14" t="s">
        <v>39</v>
      </c>
      <c r="AX241" s="14" t="s">
        <v>77</v>
      </c>
      <c r="AY241" s="256" t="s">
        <v>121</v>
      </c>
    </row>
    <row r="242" s="15" customFormat="1">
      <c r="A242" s="15"/>
      <c r="B242" s="257"/>
      <c r="C242" s="258"/>
      <c r="D242" s="231" t="s">
        <v>134</v>
      </c>
      <c r="E242" s="259" t="s">
        <v>20</v>
      </c>
      <c r="F242" s="260" t="s">
        <v>142</v>
      </c>
      <c r="G242" s="258"/>
      <c r="H242" s="261">
        <v>271.72000000000003</v>
      </c>
      <c r="I242" s="262"/>
      <c r="J242" s="258"/>
      <c r="K242" s="258"/>
      <c r="L242" s="263"/>
      <c r="M242" s="264"/>
      <c r="N242" s="265"/>
      <c r="O242" s="265"/>
      <c r="P242" s="265"/>
      <c r="Q242" s="265"/>
      <c r="R242" s="265"/>
      <c r="S242" s="265"/>
      <c r="T242" s="266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67" t="s">
        <v>134</v>
      </c>
      <c r="AU242" s="267" t="s">
        <v>86</v>
      </c>
      <c r="AV242" s="15" t="s">
        <v>128</v>
      </c>
      <c r="AW242" s="15" t="s">
        <v>39</v>
      </c>
      <c r="AX242" s="15" t="s">
        <v>22</v>
      </c>
      <c r="AY242" s="267" t="s">
        <v>121</v>
      </c>
    </row>
    <row r="243" s="2" customFormat="1" ht="21.75" customHeight="1">
      <c r="A243" s="38"/>
      <c r="B243" s="39"/>
      <c r="C243" s="268" t="s">
        <v>280</v>
      </c>
      <c r="D243" s="268" t="s">
        <v>196</v>
      </c>
      <c r="E243" s="269" t="s">
        <v>281</v>
      </c>
      <c r="F243" s="270" t="s">
        <v>282</v>
      </c>
      <c r="G243" s="271" t="s">
        <v>246</v>
      </c>
      <c r="H243" s="272">
        <v>0.60299999999999998</v>
      </c>
      <c r="I243" s="273"/>
      <c r="J243" s="274">
        <f>ROUND(I243*H243,2)</f>
        <v>0</v>
      </c>
      <c r="K243" s="270" t="s">
        <v>127</v>
      </c>
      <c r="L243" s="275"/>
      <c r="M243" s="276" t="s">
        <v>20</v>
      </c>
      <c r="N243" s="277" t="s">
        <v>48</v>
      </c>
      <c r="O243" s="84"/>
      <c r="P243" s="227">
        <f>O243*H243</f>
        <v>0</v>
      </c>
      <c r="Q243" s="227">
        <v>1</v>
      </c>
      <c r="R243" s="227">
        <f>Q243*H243</f>
        <v>0.60299999999999998</v>
      </c>
      <c r="S243" s="227">
        <v>0</v>
      </c>
      <c r="T243" s="228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9" t="s">
        <v>187</v>
      </c>
      <c r="AT243" s="229" t="s">
        <v>196</v>
      </c>
      <c r="AU243" s="229" t="s">
        <v>86</v>
      </c>
      <c r="AY243" s="17" t="s">
        <v>121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17" t="s">
        <v>22</v>
      </c>
      <c r="BK243" s="230">
        <f>ROUND(I243*H243,2)</f>
        <v>0</v>
      </c>
      <c r="BL243" s="17" t="s">
        <v>128</v>
      </c>
      <c r="BM243" s="229" t="s">
        <v>283</v>
      </c>
    </row>
    <row r="244" s="2" customFormat="1">
      <c r="A244" s="38"/>
      <c r="B244" s="39"/>
      <c r="C244" s="40"/>
      <c r="D244" s="231" t="s">
        <v>130</v>
      </c>
      <c r="E244" s="40"/>
      <c r="F244" s="232" t="s">
        <v>282</v>
      </c>
      <c r="G244" s="40"/>
      <c r="H244" s="40"/>
      <c r="I244" s="136"/>
      <c r="J244" s="40"/>
      <c r="K244" s="40"/>
      <c r="L244" s="44"/>
      <c r="M244" s="233"/>
      <c r="N244" s="234"/>
      <c r="O244" s="84"/>
      <c r="P244" s="84"/>
      <c r="Q244" s="84"/>
      <c r="R244" s="84"/>
      <c r="S244" s="84"/>
      <c r="T244" s="85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130</v>
      </c>
      <c r="AU244" s="17" t="s">
        <v>86</v>
      </c>
    </row>
    <row r="245" s="13" customFormat="1">
      <c r="A245" s="13"/>
      <c r="B245" s="236"/>
      <c r="C245" s="237"/>
      <c r="D245" s="231" t="s">
        <v>134</v>
      </c>
      <c r="E245" s="238" t="s">
        <v>20</v>
      </c>
      <c r="F245" s="239" t="s">
        <v>276</v>
      </c>
      <c r="G245" s="237"/>
      <c r="H245" s="238" t="s">
        <v>20</v>
      </c>
      <c r="I245" s="240"/>
      <c r="J245" s="237"/>
      <c r="K245" s="237"/>
      <c r="L245" s="241"/>
      <c r="M245" s="242"/>
      <c r="N245" s="243"/>
      <c r="O245" s="243"/>
      <c r="P245" s="243"/>
      <c r="Q245" s="243"/>
      <c r="R245" s="243"/>
      <c r="S245" s="243"/>
      <c r="T245" s="24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5" t="s">
        <v>134</v>
      </c>
      <c r="AU245" s="245" t="s">
        <v>86</v>
      </c>
      <c r="AV245" s="13" t="s">
        <v>22</v>
      </c>
      <c r="AW245" s="13" t="s">
        <v>39</v>
      </c>
      <c r="AX245" s="13" t="s">
        <v>77</v>
      </c>
      <c r="AY245" s="245" t="s">
        <v>121</v>
      </c>
    </row>
    <row r="246" s="13" customFormat="1">
      <c r="A246" s="13"/>
      <c r="B246" s="236"/>
      <c r="C246" s="237"/>
      <c r="D246" s="231" t="s">
        <v>134</v>
      </c>
      <c r="E246" s="238" t="s">
        <v>20</v>
      </c>
      <c r="F246" s="239" t="s">
        <v>136</v>
      </c>
      <c r="G246" s="237"/>
      <c r="H246" s="238" t="s">
        <v>20</v>
      </c>
      <c r="I246" s="240"/>
      <c r="J246" s="237"/>
      <c r="K246" s="237"/>
      <c r="L246" s="241"/>
      <c r="M246" s="242"/>
      <c r="N246" s="243"/>
      <c r="O246" s="243"/>
      <c r="P246" s="243"/>
      <c r="Q246" s="243"/>
      <c r="R246" s="243"/>
      <c r="S246" s="243"/>
      <c r="T246" s="24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5" t="s">
        <v>134</v>
      </c>
      <c r="AU246" s="245" t="s">
        <v>86</v>
      </c>
      <c r="AV246" s="13" t="s">
        <v>22</v>
      </c>
      <c r="AW246" s="13" t="s">
        <v>39</v>
      </c>
      <c r="AX246" s="13" t="s">
        <v>77</v>
      </c>
      <c r="AY246" s="245" t="s">
        <v>121</v>
      </c>
    </row>
    <row r="247" s="14" customFormat="1">
      <c r="A247" s="14"/>
      <c r="B247" s="246"/>
      <c r="C247" s="247"/>
      <c r="D247" s="231" t="s">
        <v>134</v>
      </c>
      <c r="E247" s="248" t="s">
        <v>20</v>
      </c>
      <c r="F247" s="249" t="s">
        <v>284</v>
      </c>
      <c r="G247" s="247"/>
      <c r="H247" s="250">
        <v>317.19999999999999</v>
      </c>
      <c r="I247" s="251"/>
      <c r="J247" s="247"/>
      <c r="K247" s="247"/>
      <c r="L247" s="252"/>
      <c r="M247" s="253"/>
      <c r="N247" s="254"/>
      <c r="O247" s="254"/>
      <c r="P247" s="254"/>
      <c r="Q247" s="254"/>
      <c r="R247" s="254"/>
      <c r="S247" s="254"/>
      <c r="T247" s="255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6" t="s">
        <v>134</v>
      </c>
      <c r="AU247" s="256" t="s">
        <v>86</v>
      </c>
      <c r="AV247" s="14" t="s">
        <v>86</v>
      </c>
      <c r="AW247" s="14" t="s">
        <v>39</v>
      </c>
      <c r="AX247" s="14" t="s">
        <v>77</v>
      </c>
      <c r="AY247" s="256" t="s">
        <v>121</v>
      </c>
    </row>
    <row r="248" s="13" customFormat="1">
      <c r="A248" s="13"/>
      <c r="B248" s="236"/>
      <c r="C248" s="237"/>
      <c r="D248" s="231" t="s">
        <v>134</v>
      </c>
      <c r="E248" s="238" t="s">
        <v>20</v>
      </c>
      <c r="F248" s="239" t="s">
        <v>138</v>
      </c>
      <c r="G248" s="237"/>
      <c r="H248" s="238" t="s">
        <v>20</v>
      </c>
      <c r="I248" s="240"/>
      <c r="J248" s="237"/>
      <c r="K248" s="237"/>
      <c r="L248" s="241"/>
      <c r="M248" s="242"/>
      <c r="N248" s="243"/>
      <c r="O248" s="243"/>
      <c r="P248" s="243"/>
      <c r="Q248" s="243"/>
      <c r="R248" s="243"/>
      <c r="S248" s="243"/>
      <c r="T248" s="24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5" t="s">
        <v>134</v>
      </c>
      <c r="AU248" s="245" t="s">
        <v>86</v>
      </c>
      <c r="AV248" s="13" t="s">
        <v>22</v>
      </c>
      <c r="AW248" s="13" t="s">
        <v>39</v>
      </c>
      <c r="AX248" s="13" t="s">
        <v>77</v>
      </c>
      <c r="AY248" s="245" t="s">
        <v>121</v>
      </c>
    </row>
    <row r="249" s="14" customFormat="1">
      <c r="A249" s="14"/>
      <c r="B249" s="246"/>
      <c r="C249" s="247"/>
      <c r="D249" s="231" t="s">
        <v>134</v>
      </c>
      <c r="E249" s="248" t="s">
        <v>20</v>
      </c>
      <c r="F249" s="249" t="s">
        <v>285</v>
      </c>
      <c r="G249" s="247"/>
      <c r="H249" s="250">
        <v>362.10000000000002</v>
      </c>
      <c r="I249" s="251"/>
      <c r="J249" s="247"/>
      <c r="K249" s="247"/>
      <c r="L249" s="252"/>
      <c r="M249" s="253"/>
      <c r="N249" s="254"/>
      <c r="O249" s="254"/>
      <c r="P249" s="254"/>
      <c r="Q249" s="254"/>
      <c r="R249" s="254"/>
      <c r="S249" s="254"/>
      <c r="T249" s="255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6" t="s">
        <v>134</v>
      </c>
      <c r="AU249" s="256" t="s">
        <v>86</v>
      </c>
      <c r="AV249" s="14" t="s">
        <v>86</v>
      </c>
      <c r="AW249" s="14" t="s">
        <v>39</v>
      </c>
      <c r="AX249" s="14" t="s">
        <v>77</v>
      </c>
      <c r="AY249" s="256" t="s">
        <v>121</v>
      </c>
    </row>
    <row r="250" s="15" customFormat="1">
      <c r="A250" s="15"/>
      <c r="B250" s="257"/>
      <c r="C250" s="258"/>
      <c r="D250" s="231" t="s">
        <v>134</v>
      </c>
      <c r="E250" s="259" t="s">
        <v>20</v>
      </c>
      <c r="F250" s="260" t="s">
        <v>142</v>
      </c>
      <c r="G250" s="258"/>
      <c r="H250" s="261">
        <v>679.29999999999995</v>
      </c>
      <c r="I250" s="262"/>
      <c r="J250" s="258"/>
      <c r="K250" s="258"/>
      <c r="L250" s="263"/>
      <c r="M250" s="264"/>
      <c r="N250" s="265"/>
      <c r="O250" s="265"/>
      <c r="P250" s="265"/>
      <c r="Q250" s="265"/>
      <c r="R250" s="265"/>
      <c r="S250" s="265"/>
      <c r="T250" s="266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67" t="s">
        <v>134</v>
      </c>
      <c r="AU250" s="267" t="s">
        <v>86</v>
      </c>
      <c r="AV250" s="15" t="s">
        <v>128</v>
      </c>
      <c r="AW250" s="15" t="s">
        <v>39</v>
      </c>
      <c r="AX250" s="15" t="s">
        <v>77</v>
      </c>
      <c r="AY250" s="267" t="s">
        <v>121</v>
      </c>
    </row>
    <row r="251" s="14" customFormat="1">
      <c r="A251" s="14"/>
      <c r="B251" s="246"/>
      <c r="C251" s="247"/>
      <c r="D251" s="231" t="s">
        <v>134</v>
      </c>
      <c r="E251" s="248" t="s">
        <v>20</v>
      </c>
      <c r="F251" s="249" t="s">
        <v>286</v>
      </c>
      <c r="G251" s="247"/>
      <c r="H251" s="250">
        <v>0.60299999999999998</v>
      </c>
      <c r="I251" s="251"/>
      <c r="J251" s="247"/>
      <c r="K251" s="247"/>
      <c r="L251" s="252"/>
      <c r="M251" s="253"/>
      <c r="N251" s="254"/>
      <c r="O251" s="254"/>
      <c r="P251" s="254"/>
      <c r="Q251" s="254"/>
      <c r="R251" s="254"/>
      <c r="S251" s="254"/>
      <c r="T251" s="255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6" t="s">
        <v>134</v>
      </c>
      <c r="AU251" s="256" t="s">
        <v>86</v>
      </c>
      <c r="AV251" s="14" t="s">
        <v>86</v>
      </c>
      <c r="AW251" s="14" t="s">
        <v>39</v>
      </c>
      <c r="AX251" s="14" t="s">
        <v>22</v>
      </c>
      <c r="AY251" s="256" t="s">
        <v>121</v>
      </c>
    </row>
    <row r="252" s="12" customFormat="1" ht="22.8" customHeight="1">
      <c r="A252" s="12"/>
      <c r="B252" s="202"/>
      <c r="C252" s="203"/>
      <c r="D252" s="204" t="s">
        <v>76</v>
      </c>
      <c r="E252" s="216" t="s">
        <v>287</v>
      </c>
      <c r="F252" s="216" t="s">
        <v>288</v>
      </c>
      <c r="G252" s="203"/>
      <c r="H252" s="203"/>
      <c r="I252" s="206"/>
      <c r="J252" s="217">
        <f>BK252</f>
        <v>0</v>
      </c>
      <c r="K252" s="203"/>
      <c r="L252" s="208"/>
      <c r="M252" s="209"/>
      <c r="N252" s="210"/>
      <c r="O252" s="210"/>
      <c r="P252" s="211">
        <f>SUM(P253:P264)</f>
        <v>0</v>
      </c>
      <c r="Q252" s="210"/>
      <c r="R252" s="211">
        <f>SUM(R253:R264)</f>
        <v>0</v>
      </c>
      <c r="S252" s="210"/>
      <c r="T252" s="212">
        <f>SUM(T253:T264)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13" t="s">
        <v>22</v>
      </c>
      <c r="AT252" s="214" t="s">
        <v>76</v>
      </c>
      <c r="AU252" s="214" t="s">
        <v>22</v>
      </c>
      <c r="AY252" s="213" t="s">
        <v>121</v>
      </c>
      <c r="BK252" s="215">
        <f>SUM(BK253:BK264)</f>
        <v>0</v>
      </c>
    </row>
    <row r="253" s="2" customFormat="1" ht="21.75" customHeight="1">
      <c r="A253" s="38"/>
      <c r="B253" s="39"/>
      <c r="C253" s="218" t="s">
        <v>7</v>
      </c>
      <c r="D253" s="218" t="s">
        <v>123</v>
      </c>
      <c r="E253" s="219" t="s">
        <v>289</v>
      </c>
      <c r="F253" s="220" t="s">
        <v>290</v>
      </c>
      <c r="G253" s="221" t="s">
        <v>246</v>
      </c>
      <c r="H253" s="222">
        <v>398.71499999999998</v>
      </c>
      <c r="I253" s="223"/>
      <c r="J253" s="224">
        <f>ROUND(I253*H253,2)</f>
        <v>0</v>
      </c>
      <c r="K253" s="220" t="s">
        <v>127</v>
      </c>
      <c r="L253" s="44"/>
      <c r="M253" s="225" t="s">
        <v>20</v>
      </c>
      <c r="N253" s="226" t="s">
        <v>48</v>
      </c>
      <c r="O253" s="84"/>
      <c r="P253" s="227">
        <f>O253*H253</f>
        <v>0</v>
      </c>
      <c r="Q253" s="227">
        <v>0</v>
      </c>
      <c r="R253" s="227">
        <f>Q253*H253</f>
        <v>0</v>
      </c>
      <c r="S253" s="227">
        <v>0</v>
      </c>
      <c r="T253" s="228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9" t="s">
        <v>128</v>
      </c>
      <c r="AT253" s="229" t="s">
        <v>123</v>
      </c>
      <c r="AU253" s="229" t="s">
        <v>86</v>
      </c>
      <c r="AY253" s="17" t="s">
        <v>121</v>
      </c>
      <c r="BE253" s="230">
        <f>IF(N253="základní",J253,0)</f>
        <v>0</v>
      </c>
      <c r="BF253" s="230">
        <f>IF(N253="snížená",J253,0)</f>
        <v>0</v>
      </c>
      <c r="BG253" s="230">
        <f>IF(N253="zákl. přenesená",J253,0)</f>
        <v>0</v>
      </c>
      <c r="BH253" s="230">
        <f>IF(N253="sníž. přenesená",J253,0)</f>
        <v>0</v>
      </c>
      <c r="BI253" s="230">
        <f>IF(N253="nulová",J253,0)</f>
        <v>0</v>
      </c>
      <c r="BJ253" s="17" t="s">
        <v>22</v>
      </c>
      <c r="BK253" s="230">
        <f>ROUND(I253*H253,2)</f>
        <v>0</v>
      </c>
      <c r="BL253" s="17" t="s">
        <v>128</v>
      </c>
      <c r="BM253" s="229" t="s">
        <v>291</v>
      </c>
    </row>
    <row r="254" s="2" customFormat="1">
      <c r="A254" s="38"/>
      <c r="B254" s="39"/>
      <c r="C254" s="40"/>
      <c r="D254" s="231" t="s">
        <v>130</v>
      </c>
      <c r="E254" s="40"/>
      <c r="F254" s="232" t="s">
        <v>292</v>
      </c>
      <c r="G254" s="40"/>
      <c r="H254" s="40"/>
      <c r="I254" s="136"/>
      <c r="J254" s="40"/>
      <c r="K254" s="40"/>
      <c r="L254" s="44"/>
      <c r="M254" s="233"/>
      <c r="N254" s="234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130</v>
      </c>
      <c r="AU254" s="17" t="s">
        <v>86</v>
      </c>
    </row>
    <row r="255" s="2" customFormat="1">
      <c r="A255" s="38"/>
      <c r="B255" s="39"/>
      <c r="C255" s="40"/>
      <c r="D255" s="231" t="s">
        <v>132</v>
      </c>
      <c r="E255" s="40"/>
      <c r="F255" s="235" t="s">
        <v>293</v>
      </c>
      <c r="G255" s="40"/>
      <c r="H255" s="40"/>
      <c r="I255" s="136"/>
      <c r="J255" s="40"/>
      <c r="K255" s="40"/>
      <c r="L255" s="44"/>
      <c r="M255" s="233"/>
      <c r="N255" s="234"/>
      <c r="O255" s="84"/>
      <c r="P255" s="84"/>
      <c r="Q255" s="84"/>
      <c r="R255" s="84"/>
      <c r="S255" s="84"/>
      <c r="T255" s="85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132</v>
      </c>
      <c r="AU255" s="17" t="s">
        <v>86</v>
      </c>
    </row>
    <row r="256" s="2" customFormat="1" ht="16.5" customHeight="1">
      <c r="A256" s="38"/>
      <c r="B256" s="39"/>
      <c r="C256" s="218" t="s">
        <v>294</v>
      </c>
      <c r="D256" s="218" t="s">
        <v>123</v>
      </c>
      <c r="E256" s="219" t="s">
        <v>295</v>
      </c>
      <c r="F256" s="220" t="s">
        <v>296</v>
      </c>
      <c r="G256" s="221" t="s">
        <v>246</v>
      </c>
      <c r="H256" s="222">
        <v>4784.5799999999999</v>
      </c>
      <c r="I256" s="223"/>
      <c r="J256" s="224">
        <f>ROUND(I256*H256,2)</f>
        <v>0</v>
      </c>
      <c r="K256" s="220" t="s">
        <v>127</v>
      </c>
      <c r="L256" s="44"/>
      <c r="M256" s="225" t="s">
        <v>20</v>
      </c>
      <c r="N256" s="226" t="s">
        <v>48</v>
      </c>
      <c r="O256" s="84"/>
      <c r="P256" s="227">
        <f>O256*H256</f>
        <v>0</v>
      </c>
      <c r="Q256" s="227">
        <v>0</v>
      </c>
      <c r="R256" s="227">
        <f>Q256*H256</f>
        <v>0</v>
      </c>
      <c r="S256" s="227">
        <v>0</v>
      </c>
      <c r="T256" s="228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9" t="s">
        <v>128</v>
      </c>
      <c r="AT256" s="229" t="s">
        <v>123</v>
      </c>
      <c r="AU256" s="229" t="s">
        <v>86</v>
      </c>
      <c r="AY256" s="17" t="s">
        <v>121</v>
      </c>
      <c r="BE256" s="230">
        <f>IF(N256="základní",J256,0)</f>
        <v>0</v>
      </c>
      <c r="BF256" s="230">
        <f>IF(N256="snížená",J256,0)</f>
        <v>0</v>
      </c>
      <c r="BG256" s="230">
        <f>IF(N256="zákl. přenesená",J256,0)</f>
        <v>0</v>
      </c>
      <c r="BH256" s="230">
        <f>IF(N256="sníž. přenesená",J256,0)</f>
        <v>0</v>
      </c>
      <c r="BI256" s="230">
        <f>IF(N256="nulová",J256,0)</f>
        <v>0</v>
      </c>
      <c r="BJ256" s="17" t="s">
        <v>22</v>
      </c>
      <c r="BK256" s="230">
        <f>ROUND(I256*H256,2)</f>
        <v>0</v>
      </c>
      <c r="BL256" s="17" t="s">
        <v>128</v>
      </c>
      <c r="BM256" s="229" t="s">
        <v>297</v>
      </c>
    </row>
    <row r="257" s="2" customFormat="1">
      <c r="A257" s="38"/>
      <c r="B257" s="39"/>
      <c r="C257" s="40"/>
      <c r="D257" s="231" t="s">
        <v>130</v>
      </c>
      <c r="E257" s="40"/>
      <c r="F257" s="232" t="s">
        <v>298</v>
      </c>
      <c r="G257" s="40"/>
      <c r="H257" s="40"/>
      <c r="I257" s="136"/>
      <c r="J257" s="40"/>
      <c r="K257" s="40"/>
      <c r="L257" s="44"/>
      <c r="M257" s="233"/>
      <c r="N257" s="234"/>
      <c r="O257" s="84"/>
      <c r="P257" s="84"/>
      <c r="Q257" s="84"/>
      <c r="R257" s="84"/>
      <c r="S257" s="84"/>
      <c r="T257" s="85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130</v>
      </c>
      <c r="AU257" s="17" t="s">
        <v>86</v>
      </c>
    </row>
    <row r="258" s="2" customFormat="1">
      <c r="A258" s="38"/>
      <c r="B258" s="39"/>
      <c r="C258" s="40"/>
      <c r="D258" s="231" t="s">
        <v>132</v>
      </c>
      <c r="E258" s="40"/>
      <c r="F258" s="235" t="s">
        <v>293</v>
      </c>
      <c r="G258" s="40"/>
      <c r="H258" s="40"/>
      <c r="I258" s="136"/>
      <c r="J258" s="40"/>
      <c r="K258" s="40"/>
      <c r="L258" s="44"/>
      <c r="M258" s="233"/>
      <c r="N258" s="234"/>
      <c r="O258" s="84"/>
      <c r="P258" s="84"/>
      <c r="Q258" s="84"/>
      <c r="R258" s="84"/>
      <c r="S258" s="84"/>
      <c r="T258" s="85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132</v>
      </c>
      <c r="AU258" s="17" t="s">
        <v>86</v>
      </c>
    </row>
    <row r="259" s="14" customFormat="1">
      <c r="A259" s="14"/>
      <c r="B259" s="246"/>
      <c r="C259" s="247"/>
      <c r="D259" s="231" t="s">
        <v>134</v>
      </c>
      <c r="E259" s="248" t="s">
        <v>20</v>
      </c>
      <c r="F259" s="249" t="s">
        <v>299</v>
      </c>
      <c r="G259" s="247"/>
      <c r="H259" s="250">
        <v>4784.5799999999999</v>
      </c>
      <c r="I259" s="251"/>
      <c r="J259" s="247"/>
      <c r="K259" s="247"/>
      <c r="L259" s="252"/>
      <c r="M259" s="253"/>
      <c r="N259" s="254"/>
      <c r="O259" s="254"/>
      <c r="P259" s="254"/>
      <c r="Q259" s="254"/>
      <c r="R259" s="254"/>
      <c r="S259" s="254"/>
      <c r="T259" s="255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6" t="s">
        <v>134</v>
      </c>
      <c r="AU259" s="256" t="s">
        <v>86</v>
      </c>
      <c r="AV259" s="14" t="s">
        <v>86</v>
      </c>
      <c r="AW259" s="14" t="s">
        <v>39</v>
      </c>
      <c r="AX259" s="14" t="s">
        <v>22</v>
      </c>
      <c r="AY259" s="256" t="s">
        <v>121</v>
      </c>
    </row>
    <row r="260" s="2" customFormat="1" ht="21.75" customHeight="1">
      <c r="A260" s="38"/>
      <c r="B260" s="39"/>
      <c r="C260" s="218" t="s">
        <v>300</v>
      </c>
      <c r="D260" s="218" t="s">
        <v>123</v>
      </c>
      <c r="E260" s="219" t="s">
        <v>301</v>
      </c>
      <c r="F260" s="220" t="s">
        <v>302</v>
      </c>
      <c r="G260" s="221" t="s">
        <v>246</v>
      </c>
      <c r="H260" s="222">
        <v>398.71499999999998</v>
      </c>
      <c r="I260" s="223"/>
      <c r="J260" s="224">
        <f>ROUND(I260*H260,2)</f>
        <v>0</v>
      </c>
      <c r="K260" s="220" t="s">
        <v>127</v>
      </c>
      <c r="L260" s="44"/>
      <c r="M260" s="225" t="s">
        <v>20</v>
      </c>
      <c r="N260" s="226" t="s">
        <v>48</v>
      </c>
      <c r="O260" s="84"/>
      <c r="P260" s="227">
        <f>O260*H260</f>
        <v>0</v>
      </c>
      <c r="Q260" s="227">
        <v>0</v>
      </c>
      <c r="R260" s="227">
        <f>Q260*H260</f>
        <v>0</v>
      </c>
      <c r="S260" s="227">
        <v>0</v>
      </c>
      <c r="T260" s="228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9" t="s">
        <v>128</v>
      </c>
      <c r="AT260" s="229" t="s">
        <v>123</v>
      </c>
      <c r="AU260" s="229" t="s">
        <v>86</v>
      </c>
      <c r="AY260" s="17" t="s">
        <v>121</v>
      </c>
      <c r="BE260" s="230">
        <f>IF(N260="základní",J260,0)</f>
        <v>0</v>
      </c>
      <c r="BF260" s="230">
        <f>IF(N260="snížená",J260,0)</f>
        <v>0</v>
      </c>
      <c r="BG260" s="230">
        <f>IF(N260="zákl. přenesená",J260,0)</f>
        <v>0</v>
      </c>
      <c r="BH260" s="230">
        <f>IF(N260="sníž. přenesená",J260,0)</f>
        <v>0</v>
      </c>
      <c r="BI260" s="230">
        <f>IF(N260="nulová",J260,0)</f>
        <v>0</v>
      </c>
      <c r="BJ260" s="17" t="s">
        <v>22</v>
      </c>
      <c r="BK260" s="230">
        <f>ROUND(I260*H260,2)</f>
        <v>0</v>
      </c>
      <c r="BL260" s="17" t="s">
        <v>128</v>
      </c>
      <c r="BM260" s="229" t="s">
        <v>303</v>
      </c>
    </row>
    <row r="261" s="2" customFormat="1">
      <c r="A261" s="38"/>
      <c r="B261" s="39"/>
      <c r="C261" s="40"/>
      <c r="D261" s="231" t="s">
        <v>130</v>
      </c>
      <c r="E261" s="40"/>
      <c r="F261" s="232" t="s">
        <v>304</v>
      </c>
      <c r="G261" s="40"/>
      <c r="H261" s="40"/>
      <c r="I261" s="136"/>
      <c r="J261" s="40"/>
      <c r="K261" s="40"/>
      <c r="L261" s="44"/>
      <c r="M261" s="233"/>
      <c r="N261" s="234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130</v>
      </c>
      <c r="AU261" s="17" t="s">
        <v>86</v>
      </c>
    </row>
    <row r="262" s="2" customFormat="1" ht="21.75" customHeight="1">
      <c r="A262" s="38"/>
      <c r="B262" s="39"/>
      <c r="C262" s="218" t="s">
        <v>305</v>
      </c>
      <c r="D262" s="218" t="s">
        <v>123</v>
      </c>
      <c r="E262" s="219" t="s">
        <v>306</v>
      </c>
      <c r="F262" s="220" t="s">
        <v>307</v>
      </c>
      <c r="G262" s="221" t="s">
        <v>246</v>
      </c>
      <c r="H262" s="222">
        <v>398.71499999999998</v>
      </c>
      <c r="I262" s="223"/>
      <c r="J262" s="224">
        <f>ROUND(I262*H262,2)</f>
        <v>0</v>
      </c>
      <c r="K262" s="220" t="s">
        <v>127</v>
      </c>
      <c r="L262" s="44"/>
      <c r="M262" s="225" t="s">
        <v>20</v>
      </c>
      <c r="N262" s="226" t="s">
        <v>48</v>
      </c>
      <c r="O262" s="84"/>
      <c r="P262" s="227">
        <f>O262*H262</f>
        <v>0</v>
      </c>
      <c r="Q262" s="227">
        <v>0</v>
      </c>
      <c r="R262" s="227">
        <f>Q262*H262</f>
        <v>0</v>
      </c>
      <c r="S262" s="227">
        <v>0</v>
      </c>
      <c r="T262" s="228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9" t="s">
        <v>128</v>
      </c>
      <c r="AT262" s="229" t="s">
        <v>123</v>
      </c>
      <c r="AU262" s="229" t="s">
        <v>86</v>
      </c>
      <c r="AY262" s="17" t="s">
        <v>121</v>
      </c>
      <c r="BE262" s="230">
        <f>IF(N262="základní",J262,0)</f>
        <v>0</v>
      </c>
      <c r="BF262" s="230">
        <f>IF(N262="snížená",J262,0)</f>
        <v>0</v>
      </c>
      <c r="BG262" s="230">
        <f>IF(N262="zákl. přenesená",J262,0)</f>
        <v>0</v>
      </c>
      <c r="BH262" s="230">
        <f>IF(N262="sníž. přenesená",J262,0)</f>
        <v>0</v>
      </c>
      <c r="BI262" s="230">
        <f>IF(N262="nulová",J262,0)</f>
        <v>0</v>
      </c>
      <c r="BJ262" s="17" t="s">
        <v>22</v>
      </c>
      <c r="BK262" s="230">
        <f>ROUND(I262*H262,2)</f>
        <v>0</v>
      </c>
      <c r="BL262" s="17" t="s">
        <v>128</v>
      </c>
      <c r="BM262" s="229" t="s">
        <v>308</v>
      </c>
    </row>
    <row r="263" s="2" customFormat="1">
      <c r="A263" s="38"/>
      <c r="B263" s="39"/>
      <c r="C263" s="40"/>
      <c r="D263" s="231" t="s">
        <v>130</v>
      </c>
      <c r="E263" s="40"/>
      <c r="F263" s="232" t="s">
        <v>309</v>
      </c>
      <c r="G263" s="40"/>
      <c r="H263" s="40"/>
      <c r="I263" s="136"/>
      <c r="J263" s="40"/>
      <c r="K263" s="40"/>
      <c r="L263" s="44"/>
      <c r="M263" s="233"/>
      <c r="N263" s="234"/>
      <c r="O263" s="84"/>
      <c r="P263" s="84"/>
      <c r="Q263" s="84"/>
      <c r="R263" s="84"/>
      <c r="S263" s="84"/>
      <c r="T263" s="85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130</v>
      </c>
      <c r="AU263" s="17" t="s">
        <v>86</v>
      </c>
    </row>
    <row r="264" s="2" customFormat="1">
      <c r="A264" s="38"/>
      <c r="B264" s="39"/>
      <c r="C264" s="40"/>
      <c r="D264" s="231" t="s">
        <v>132</v>
      </c>
      <c r="E264" s="40"/>
      <c r="F264" s="235" t="s">
        <v>310</v>
      </c>
      <c r="G264" s="40"/>
      <c r="H264" s="40"/>
      <c r="I264" s="136"/>
      <c r="J264" s="40"/>
      <c r="K264" s="40"/>
      <c r="L264" s="44"/>
      <c r="M264" s="233"/>
      <c r="N264" s="234"/>
      <c r="O264" s="84"/>
      <c r="P264" s="84"/>
      <c r="Q264" s="84"/>
      <c r="R264" s="84"/>
      <c r="S264" s="84"/>
      <c r="T264" s="85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132</v>
      </c>
      <c r="AU264" s="17" t="s">
        <v>86</v>
      </c>
    </row>
    <row r="265" s="12" customFormat="1" ht="22.8" customHeight="1">
      <c r="A265" s="12"/>
      <c r="B265" s="202"/>
      <c r="C265" s="203"/>
      <c r="D265" s="204" t="s">
        <v>76</v>
      </c>
      <c r="E265" s="216" t="s">
        <v>311</v>
      </c>
      <c r="F265" s="216" t="s">
        <v>312</v>
      </c>
      <c r="G265" s="203"/>
      <c r="H265" s="203"/>
      <c r="I265" s="206"/>
      <c r="J265" s="217">
        <f>BK265</f>
        <v>0</v>
      </c>
      <c r="K265" s="203"/>
      <c r="L265" s="208"/>
      <c r="M265" s="209"/>
      <c r="N265" s="210"/>
      <c r="O265" s="210"/>
      <c r="P265" s="211">
        <f>SUM(P266:P272)</f>
        <v>0</v>
      </c>
      <c r="Q265" s="210"/>
      <c r="R265" s="211">
        <f>SUM(R266:R272)</f>
        <v>0</v>
      </c>
      <c r="S265" s="210"/>
      <c r="T265" s="212">
        <f>SUM(T266:T272)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13" t="s">
        <v>22</v>
      </c>
      <c r="AT265" s="214" t="s">
        <v>76</v>
      </c>
      <c r="AU265" s="214" t="s">
        <v>22</v>
      </c>
      <c r="AY265" s="213" t="s">
        <v>121</v>
      </c>
      <c r="BK265" s="215">
        <f>SUM(BK266:BK272)</f>
        <v>0</v>
      </c>
    </row>
    <row r="266" s="2" customFormat="1" ht="21.75" customHeight="1">
      <c r="A266" s="38"/>
      <c r="B266" s="39"/>
      <c r="C266" s="218" t="s">
        <v>313</v>
      </c>
      <c r="D266" s="218" t="s">
        <v>123</v>
      </c>
      <c r="E266" s="219" t="s">
        <v>314</v>
      </c>
      <c r="F266" s="220" t="s">
        <v>315</v>
      </c>
      <c r="G266" s="221" t="s">
        <v>246</v>
      </c>
      <c r="H266" s="222">
        <v>524.077</v>
      </c>
      <c r="I266" s="223"/>
      <c r="J266" s="224">
        <f>ROUND(I266*H266,2)</f>
        <v>0</v>
      </c>
      <c r="K266" s="220" t="s">
        <v>127</v>
      </c>
      <c r="L266" s="44"/>
      <c r="M266" s="225" t="s">
        <v>20</v>
      </c>
      <c r="N266" s="226" t="s">
        <v>48</v>
      </c>
      <c r="O266" s="84"/>
      <c r="P266" s="227">
        <f>O266*H266</f>
        <v>0</v>
      </c>
      <c r="Q266" s="227">
        <v>0</v>
      </c>
      <c r="R266" s="227">
        <f>Q266*H266</f>
        <v>0</v>
      </c>
      <c r="S266" s="227">
        <v>0</v>
      </c>
      <c r="T266" s="228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9" t="s">
        <v>128</v>
      </c>
      <c r="AT266" s="229" t="s">
        <v>123</v>
      </c>
      <c r="AU266" s="229" t="s">
        <v>86</v>
      </c>
      <c r="AY266" s="17" t="s">
        <v>121</v>
      </c>
      <c r="BE266" s="230">
        <f>IF(N266="základní",J266,0)</f>
        <v>0</v>
      </c>
      <c r="BF266" s="230">
        <f>IF(N266="snížená",J266,0)</f>
        <v>0</v>
      </c>
      <c r="BG266" s="230">
        <f>IF(N266="zákl. přenesená",J266,0)</f>
        <v>0</v>
      </c>
      <c r="BH266" s="230">
        <f>IF(N266="sníž. přenesená",J266,0)</f>
        <v>0</v>
      </c>
      <c r="BI266" s="230">
        <f>IF(N266="nulová",J266,0)</f>
        <v>0</v>
      </c>
      <c r="BJ266" s="17" t="s">
        <v>22</v>
      </c>
      <c r="BK266" s="230">
        <f>ROUND(I266*H266,2)</f>
        <v>0</v>
      </c>
      <c r="BL266" s="17" t="s">
        <v>128</v>
      </c>
      <c r="BM266" s="229" t="s">
        <v>316</v>
      </c>
    </row>
    <row r="267" s="2" customFormat="1">
      <c r="A267" s="38"/>
      <c r="B267" s="39"/>
      <c r="C267" s="40"/>
      <c r="D267" s="231" t="s">
        <v>130</v>
      </c>
      <c r="E267" s="40"/>
      <c r="F267" s="232" t="s">
        <v>317</v>
      </c>
      <c r="G267" s="40"/>
      <c r="H267" s="40"/>
      <c r="I267" s="136"/>
      <c r="J267" s="40"/>
      <c r="K267" s="40"/>
      <c r="L267" s="44"/>
      <c r="M267" s="233"/>
      <c r="N267" s="234"/>
      <c r="O267" s="84"/>
      <c r="P267" s="84"/>
      <c r="Q267" s="84"/>
      <c r="R267" s="84"/>
      <c r="S267" s="84"/>
      <c r="T267" s="85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130</v>
      </c>
      <c r="AU267" s="17" t="s">
        <v>86</v>
      </c>
    </row>
    <row r="268" s="2" customFormat="1">
      <c r="A268" s="38"/>
      <c r="B268" s="39"/>
      <c r="C268" s="40"/>
      <c r="D268" s="231" t="s">
        <v>132</v>
      </c>
      <c r="E268" s="40"/>
      <c r="F268" s="235" t="s">
        <v>318</v>
      </c>
      <c r="G268" s="40"/>
      <c r="H268" s="40"/>
      <c r="I268" s="136"/>
      <c r="J268" s="40"/>
      <c r="K268" s="40"/>
      <c r="L268" s="44"/>
      <c r="M268" s="233"/>
      <c r="N268" s="234"/>
      <c r="O268" s="84"/>
      <c r="P268" s="84"/>
      <c r="Q268" s="84"/>
      <c r="R268" s="84"/>
      <c r="S268" s="84"/>
      <c r="T268" s="85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132</v>
      </c>
      <c r="AU268" s="17" t="s">
        <v>86</v>
      </c>
    </row>
    <row r="269" s="2" customFormat="1" ht="21.75" customHeight="1">
      <c r="A269" s="38"/>
      <c r="B269" s="39"/>
      <c r="C269" s="218" t="s">
        <v>319</v>
      </c>
      <c r="D269" s="218" t="s">
        <v>123</v>
      </c>
      <c r="E269" s="219" t="s">
        <v>320</v>
      </c>
      <c r="F269" s="220" t="s">
        <v>321</v>
      </c>
      <c r="G269" s="221" t="s">
        <v>246</v>
      </c>
      <c r="H269" s="222">
        <v>2191.7339999999999</v>
      </c>
      <c r="I269" s="223"/>
      <c r="J269" s="224">
        <f>ROUND(I269*H269,2)</f>
        <v>0</v>
      </c>
      <c r="K269" s="220" t="s">
        <v>127</v>
      </c>
      <c r="L269" s="44"/>
      <c r="M269" s="225" t="s">
        <v>20</v>
      </c>
      <c r="N269" s="226" t="s">
        <v>48</v>
      </c>
      <c r="O269" s="84"/>
      <c r="P269" s="227">
        <f>O269*H269</f>
        <v>0</v>
      </c>
      <c r="Q269" s="227">
        <v>0</v>
      </c>
      <c r="R269" s="227">
        <f>Q269*H269</f>
        <v>0</v>
      </c>
      <c r="S269" s="227">
        <v>0</v>
      </c>
      <c r="T269" s="228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9" t="s">
        <v>128</v>
      </c>
      <c r="AT269" s="229" t="s">
        <v>123</v>
      </c>
      <c r="AU269" s="229" t="s">
        <v>86</v>
      </c>
      <c r="AY269" s="17" t="s">
        <v>121</v>
      </c>
      <c r="BE269" s="230">
        <f>IF(N269="základní",J269,0)</f>
        <v>0</v>
      </c>
      <c r="BF269" s="230">
        <f>IF(N269="snížená",J269,0)</f>
        <v>0</v>
      </c>
      <c r="BG269" s="230">
        <f>IF(N269="zákl. přenesená",J269,0)</f>
        <v>0</v>
      </c>
      <c r="BH269" s="230">
        <f>IF(N269="sníž. přenesená",J269,0)</f>
        <v>0</v>
      </c>
      <c r="BI269" s="230">
        <f>IF(N269="nulová",J269,0)</f>
        <v>0</v>
      </c>
      <c r="BJ269" s="17" t="s">
        <v>22</v>
      </c>
      <c r="BK269" s="230">
        <f>ROUND(I269*H269,2)</f>
        <v>0</v>
      </c>
      <c r="BL269" s="17" t="s">
        <v>128</v>
      </c>
      <c r="BM269" s="229" t="s">
        <v>322</v>
      </c>
    </row>
    <row r="270" s="2" customFormat="1">
      <c r="A270" s="38"/>
      <c r="B270" s="39"/>
      <c r="C270" s="40"/>
      <c r="D270" s="231" t="s">
        <v>130</v>
      </c>
      <c r="E270" s="40"/>
      <c r="F270" s="232" t="s">
        <v>323</v>
      </c>
      <c r="G270" s="40"/>
      <c r="H270" s="40"/>
      <c r="I270" s="136"/>
      <c r="J270" s="40"/>
      <c r="K270" s="40"/>
      <c r="L270" s="44"/>
      <c r="M270" s="233"/>
      <c r="N270" s="234"/>
      <c r="O270" s="84"/>
      <c r="P270" s="84"/>
      <c r="Q270" s="84"/>
      <c r="R270" s="84"/>
      <c r="S270" s="84"/>
      <c r="T270" s="85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130</v>
      </c>
      <c r="AU270" s="17" t="s">
        <v>86</v>
      </c>
    </row>
    <row r="271" s="2" customFormat="1">
      <c r="A271" s="38"/>
      <c r="B271" s="39"/>
      <c r="C271" s="40"/>
      <c r="D271" s="231" t="s">
        <v>132</v>
      </c>
      <c r="E271" s="40"/>
      <c r="F271" s="235" t="s">
        <v>318</v>
      </c>
      <c r="G271" s="40"/>
      <c r="H271" s="40"/>
      <c r="I271" s="136"/>
      <c r="J271" s="40"/>
      <c r="K271" s="40"/>
      <c r="L271" s="44"/>
      <c r="M271" s="233"/>
      <c r="N271" s="234"/>
      <c r="O271" s="84"/>
      <c r="P271" s="84"/>
      <c r="Q271" s="84"/>
      <c r="R271" s="84"/>
      <c r="S271" s="84"/>
      <c r="T271" s="85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132</v>
      </c>
      <c r="AU271" s="17" t="s">
        <v>86</v>
      </c>
    </row>
    <row r="272" s="14" customFormat="1">
      <c r="A272" s="14"/>
      <c r="B272" s="246"/>
      <c r="C272" s="247"/>
      <c r="D272" s="231" t="s">
        <v>134</v>
      </c>
      <c r="E272" s="248" t="s">
        <v>20</v>
      </c>
      <c r="F272" s="249" t="s">
        <v>324</v>
      </c>
      <c r="G272" s="247"/>
      <c r="H272" s="250">
        <v>2191.7339999999999</v>
      </c>
      <c r="I272" s="251"/>
      <c r="J272" s="247"/>
      <c r="K272" s="247"/>
      <c r="L272" s="252"/>
      <c r="M272" s="278"/>
      <c r="N272" s="279"/>
      <c r="O272" s="279"/>
      <c r="P272" s="279"/>
      <c r="Q272" s="279"/>
      <c r="R272" s="279"/>
      <c r="S272" s="279"/>
      <c r="T272" s="280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6" t="s">
        <v>134</v>
      </c>
      <c r="AU272" s="256" t="s">
        <v>86</v>
      </c>
      <c r="AV272" s="14" t="s">
        <v>86</v>
      </c>
      <c r="AW272" s="14" t="s">
        <v>39</v>
      </c>
      <c r="AX272" s="14" t="s">
        <v>22</v>
      </c>
      <c r="AY272" s="256" t="s">
        <v>121</v>
      </c>
    </row>
    <row r="273" s="2" customFormat="1" ht="6.96" customHeight="1">
      <c r="A273" s="38"/>
      <c r="B273" s="59"/>
      <c r="C273" s="60"/>
      <c r="D273" s="60"/>
      <c r="E273" s="60"/>
      <c r="F273" s="60"/>
      <c r="G273" s="60"/>
      <c r="H273" s="60"/>
      <c r="I273" s="166"/>
      <c r="J273" s="60"/>
      <c r="K273" s="60"/>
      <c r="L273" s="44"/>
      <c r="M273" s="38"/>
      <c r="O273" s="38"/>
      <c r="P273" s="38"/>
      <c r="Q273" s="38"/>
      <c r="R273" s="38"/>
      <c r="S273" s="38"/>
      <c r="T273" s="38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</row>
  </sheetData>
  <sheetProtection sheet="1" autoFilter="0" formatColumns="0" formatRows="0" objects="1" scenarios="1" spinCount="100000" saltValue="0YkdM3it4SEtSaUFe0mtpYrPZ6dP0rGMau/Q7NqCp6PB/hb+86/3vjhcSl3waV+GUuAhq8mgX8SArDjsfh1YQQ==" hashValue="tq6owixx52DDXRDjl8K4C1VQpiJaHVyri7ovT1SlmF3oW736hAPo8lsJqNkyDf4lRDJRnN+9ERT/9uVBwW6qAw==" algorithmName="SHA-512" password="CC35"/>
  <autoFilter ref="C84:K272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20"/>
      <c r="AT3" s="17" t="s">
        <v>86</v>
      </c>
    </row>
    <row r="4" hidden="1" s="1" customFormat="1" ht="24.96" customHeight="1">
      <c r="B4" s="20"/>
      <c r="D4" s="132" t="s">
        <v>93</v>
      </c>
      <c r="I4" s="128"/>
      <c r="L4" s="20"/>
      <c r="M4" s="133" t="s">
        <v>10</v>
      </c>
      <c r="AT4" s="17" t="s">
        <v>4</v>
      </c>
    </row>
    <row r="5" hidden="1" s="1" customFormat="1" ht="6.96" customHeight="1">
      <c r="B5" s="20"/>
      <c r="I5" s="128"/>
      <c r="L5" s="20"/>
    </row>
    <row r="6" hidden="1" s="1" customFormat="1" ht="12" customHeight="1">
      <c r="B6" s="20"/>
      <c r="D6" s="134" t="s">
        <v>16</v>
      </c>
      <c r="I6" s="128"/>
      <c r="L6" s="20"/>
    </row>
    <row r="7" hidden="1" s="1" customFormat="1" ht="16.5" customHeight="1">
      <c r="B7" s="20"/>
      <c r="E7" s="135" t="str">
        <f>'Rekapitulace stavby'!K6</f>
        <v>Oprava trati v úseku Roudnice n.L. - Straškov</v>
      </c>
      <c r="F7" s="134"/>
      <c r="G7" s="134"/>
      <c r="H7" s="134"/>
      <c r="I7" s="128"/>
      <c r="L7" s="20"/>
    </row>
    <row r="8" hidden="1" s="2" customFormat="1" ht="12" customHeight="1">
      <c r="A8" s="38"/>
      <c r="B8" s="44"/>
      <c r="C8" s="38"/>
      <c r="D8" s="134" t="s">
        <v>94</v>
      </c>
      <c r="E8" s="38"/>
      <c r="F8" s="38"/>
      <c r="G8" s="38"/>
      <c r="H8" s="38"/>
      <c r="I8" s="136"/>
      <c r="J8" s="38"/>
      <c r="K8" s="38"/>
      <c r="L8" s="137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8" t="s">
        <v>325</v>
      </c>
      <c r="F9" s="38"/>
      <c r="G9" s="38"/>
      <c r="H9" s="38"/>
      <c r="I9" s="136"/>
      <c r="J9" s="38"/>
      <c r="K9" s="38"/>
      <c r="L9" s="13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136"/>
      <c r="J10" s="38"/>
      <c r="K10" s="38"/>
      <c r="L10" s="13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4" t="s">
        <v>19</v>
      </c>
      <c r="E11" s="38"/>
      <c r="F11" s="139" t="s">
        <v>20</v>
      </c>
      <c r="G11" s="38"/>
      <c r="H11" s="38"/>
      <c r="I11" s="140" t="s">
        <v>21</v>
      </c>
      <c r="J11" s="139" t="s">
        <v>20</v>
      </c>
      <c r="K11" s="38"/>
      <c r="L11" s="13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4" t="s">
        <v>23</v>
      </c>
      <c r="E12" s="38"/>
      <c r="F12" s="139" t="s">
        <v>24</v>
      </c>
      <c r="G12" s="38"/>
      <c r="H12" s="38"/>
      <c r="I12" s="140" t="s">
        <v>25</v>
      </c>
      <c r="J12" s="141" t="str">
        <f>'Rekapitulace stavby'!AN8</f>
        <v>2. 3. 2020</v>
      </c>
      <c r="K12" s="38"/>
      <c r="L12" s="13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36"/>
      <c r="J13" s="38"/>
      <c r="K13" s="38"/>
      <c r="L13" s="13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4" t="s">
        <v>29</v>
      </c>
      <c r="E14" s="38"/>
      <c r="F14" s="38"/>
      <c r="G14" s="38"/>
      <c r="H14" s="38"/>
      <c r="I14" s="140" t="s">
        <v>30</v>
      </c>
      <c r="J14" s="139" t="s">
        <v>31</v>
      </c>
      <c r="K14" s="38"/>
      <c r="L14" s="13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9" t="s">
        <v>32</v>
      </c>
      <c r="F15" s="38"/>
      <c r="G15" s="38"/>
      <c r="H15" s="38"/>
      <c r="I15" s="140" t="s">
        <v>33</v>
      </c>
      <c r="J15" s="139" t="s">
        <v>34</v>
      </c>
      <c r="K15" s="38"/>
      <c r="L15" s="13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36"/>
      <c r="J16" s="38"/>
      <c r="K16" s="38"/>
      <c r="L16" s="13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4" t="s">
        <v>35</v>
      </c>
      <c r="E17" s="38"/>
      <c r="F17" s="38"/>
      <c r="G17" s="38"/>
      <c r="H17" s="38"/>
      <c r="I17" s="140" t="s">
        <v>30</v>
      </c>
      <c r="J17" s="33" t="str">
        <f>'Rekapitulace stavby'!AN13</f>
        <v>Vyplň údaj</v>
      </c>
      <c r="K17" s="38"/>
      <c r="L17" s="13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40" t="s">
        <v>33</v>
      </c>
      <c r="J18" s="33" t="str">
        <f>'Rekapitulace stavby'!AN14</f>
        <v>Vyplň údaj</v>
      </c>
      <c r="K18" s="38"/>
      <c r="L18" s="13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36"/>
      <c r="J19" s="38"/>
      <c r="K19" s="38"/>
      <c r="L19" s="13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4" t="s">
        <v>37</v>
      </c>
      <c r="E20" s="38"/>
      <c r="F20" s="38"/>
      <c r="G20" s="38"/>
      <c r="H20" s="38"/>
      <c r="I20" s="140" t="s">
        <v>30</v>
      </c>
      <c r="J20" s="139" t="s">
        <v>20</v>
      </c>
      <c r="K20" s="38"/>
      <c r="L20" s="13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9" t="s">
        <v>38</v>
      </c>
      <c r="F21" s="38"/>
      <c r="G21" s="38"/>
      <c r="H21" s="38"/>
      <c r="I21" s="140" t="s">
        <v>33</v>
      </c>
      <c r="J21" s="139" t="s">
        <v>20</v>
      </c>
      <c r="K21" s="38"/>
      <c r="L21" s="13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36"/>
      <c r="J22" s="38"/>
      <c r="K22" s="38"/>
      <c r="L22" s="13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4" t="s">
        <v>40</v>
      </c>
      <c r="E23" s="38"/>
      <c r="F23" s="38"/>
      <c r="G23" s="38"/>
      <c r="H23" s="38"/>
      <c r="I23" s="140" t="s">
        <v>30</v>
      </c>
      <c r="J23" s="139" t="s">
        <v>20</v>
      </c>
      <c r="K23" s="38"/>
      <c r="L23" s="13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9" t="s">
        <v>38</v>
      </c>
      <c r="F24" s="38"/>
      <c r="G24" s="38"/>
      <c r="H24" s="38"/>
      <c r="I24" s="140" t="s">
        <v>33</v>
      </c>
      <c r="J24" s="139" t="s">
        <v>20</v>
      </c>
      <c r="K24" s="38"/>
      <c r="L24" s="13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36"/>
      <c r="J25" s="38"/>
      <c r="K25" s="38"/>
      <c r="L25" s="13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4" t="s">
        <v>41</v>
      </c>
      <c r="E26" s="38"/>
      <c r="F26" s="38"/>
      <c r="G26" s="38"/>
      <c r="H26" s="38"/>
      <c r="I26" s="136"/>
      <c r="J26" s="38"/>
      <c r="K26" s="38"/>
      <c r="L26" s="13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83.25" customHeight="1">
      <c r="A27" s="142"/>
      <c r="B27" s="143"/>
      <c r="C27" s="142"/>
      <c r="D27" s="142"/>
      <c r="E27" s="144" t="s">
        <v>42</v>
      </c>
      <c r="F27" s="144"/>
      <c r="G27" s="144"/>
      <c r="H27" s="144"/>
      <c r="I27" s="145"/>
      <c r="J27" s="142"/>
      <c r="K27" s="142"/>
      <c r="L27" s="146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36"/>
      <c r="J28" s="38"/>
      <c r="K28" s="38"/>
      <c r="L28" s="13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7"/>
      <c r="E29" s="147"/>
      <c r="F29" s="147"/>
      <c r="G29" s="147"/>
      <c r="H29" s="147"/>
      <c r="I29" s="148"/>
      <c r="J29" s="147"/>
      <c r="K29" s="147"/>
      <c r="L29" s="137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9" t="s">
        <v>43</v>
      </c>
      <c r="E30" s="38"/>
      <c r="F30" s="38"/>
      <c r="G30" s="38"/>
      <c r="H30" s="38"/>
      <c r="I30" s="136"/>
      <c r="J30" s="150">
        <f>ROUND(J81, 2)</f>
        <v>0</v>
      </c>
      <c r="K30" s="38"/>
      <c r="L30" s="13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7"/>
      <c r="E31" s="147"/>
      <c r="F31" s="147"/>
      <c r="G31" s="147"/>
      <c r="H31" s="147"/>
      <c r="I31" s="148"/>
      <c r="J31" s="147"/>
      <c r="K31" s="147"/>
      <c r="L31" s="13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1" t="s">
        <v>45</v>
      </c>
      <c r="G32" s="38"/>
      <c r="H32" s="38"/>
      <c r="I32" s="152" t="s">
        <v>44</v>
      </c>
      <c r="J32" s="151" t="s">
        <v>46</v>
      </c>
      <c r="K32" s="38"/>
      <c r="L32" s="13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47</v>
      </c>
      <c r="E33" s="134" t="s">
        <v>48</v>
      </c>
      <c r="F33" s="154">
        <f>ROUND((SUM(BE81:BE118)),  2)</f>
        <v>0</v>
      </c>
      <c r="G33" s="38"/>
      <c r="H33" s="38"/>
      <c r="I33" s="155">
        <v>0.20999999999999999</v>
      </c>
      <c r="J33" s="154">
        <f>ROUND(((SUM(BE81:BE118))*I33),  2)</f>
        <v>0</v>
      </c>
      <c r="K33" s="38"/>
      <c r="L33" s="13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4" t="s">
        <v>49</v>
      </c>
      <c r="F34" s="154">
        <f>ROUND((SUM(BF81:BF118)),  2)</f>
        <v>0</v>
      </c>
      <c r="G34" s="38"/>
      <c r="H34" s="38"/>
      <c r="I34" s="155">
        <v>0.14999999999999999</v>
      </c>
      <c r="J34" s="154">
        <f>ROUND(((SUM(BF81:BF118))*I34),  2)</f>
        <v>0</v>
      </c>
      <c r="K34" s="38"/>
      <c r="L34" s="13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4" t="s">
        <v>50</v>
      </c>
      <c r="F35" s="154">
        <f>ROUND((SUM(BG81:BG118)),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13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4" t="s">
        <v>51</v>
      </c>
      <c r="F36" s="154">
        <f>ROUND((SUM(BH81:BH118)),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13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4" t="s">
        <v>52</v>
      </c>
      <c r="F37" s="154">
        <f>ROUND((SUM(BI81:BI118)),  2)</f>
        <v>0</v>
      </c>
      <c r="G37" s="38"/>
      <c r="H37" s="38"/>
      <c r="I37" s="155">
        <v>0</v>
      </c>
      <c r="J37" s="154">
        <f>0</f>
        <v>0</v>
      </c>
      <c r="K37" s="38"/>
      <c r="L37" s="13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36"/>
      <c r="J38" s="38"/>
      <c r="K38" s="38"/>
      <c r="L38" s="13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53</v>
      </c>
      <c r="E39" s="158"/>
      <c r="F39" s="158"/>
      <c r="G39" s="159" t="s">
        <v>54</v>
      </c>
      <c r="H39" s="160" t="s">
        <v>55</v>
      </c>
      <c r="I39" s="161"/>
      <c r="J39" s="162">
        <f>SUM(J30:J37)</f>
        <v>0</v>
      </c>
      <c r="K39" s="163"/>
      <c r="L39" s="13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64"/>
      <c r="C40" s="165"/>
      <c r="D40" s="165"/>
      <c r="E40" s="165"/>
      <c r="F40" s="165"/>
      <c r="G40" s="165"/>
      <c r="H40" s="165"/>
      <c r="I40" s="166"/>
      <c r="J40" s="165"/>
      <c r="K40" s="165"/>
      <c r="L40" s="13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9"/>
      <c r="J44" s="168"/>
      <c r="K44" s="168"/>
      <c r="L44" s="137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96</v>
      </c>
      <c r="D45" s="40"/>
      <c r="E45" s="40"/>
      <c r="F45" s="40"/>
      <c r="G45" s="40"/>
      <c r="H45" s="40"/>
      <c r="I45" s="136"/>
      <c r="J45" s="40"/>
      <c r="K45" s="40"/>
      <c r="L45" s="137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136"/>
      <c r="J46" s="40"/>
      <c r="K46" s="40"/>
      <c r="L46" s="13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136"/>
      <c r="J47" s="40"/>
      <c r="K47" s="40"/>
      <c r="L47" s="13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70" t="str">
        <f>E7</f>
        <v>Oprava trati v úseku Roudnice n.L. - Straškov</v>
      </c>
      <c r="F48" s="32"/>
      <c r="G48" s="32"/>
      <c r="H48" s="32"/>
      <c r="I48" s="136"/>
      <c r="J48" s="40"/>
      <c r="K48" s="40"/>
      <c r="L48" s="13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94</v>
      </c>
      <c r="D49" s="40"/>
      <c r="E49" s="40"/>
      <c r="F49" s="40"/>
      <c r="G49" s="40"/>
      <c r="H49" s="40"/>
      <c r="I49" s="136"/>
      <c r="J49" s="40"/>
      <c r="K49" s="40"/>
      <c r="L49" s="13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002 - Oprava OZ (položky Sborník ÚOŽI)</v>
      </c>
      <c r="F50" s="40"/>
      <c r="G50" s="40"/>
      <c r="H50" s="40"/>
      <c r="I50" s="136"/>
      <c r="J50" s="40"/>
      <c r="K50" s="40"/>
      <c r="L50" s="13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136"/>
      <c r="J51" s="40"/>
      <c r="K51" s="40"/>
      <c r="L51" s="137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23</v>
      </c>
      <c r="D52" s="40"/>
      <c r="E52" s="40"/>
      <c r="F52" s="27" t="str">
        <f>F12</f>
        <v xml:space="preserve"> trať 096</v>
      </c>
      <c r="G52" s="40"/>
      <c r="H52" s="40"/>
      <c r="I52" s="140" t="s">
        <v>25</v>
      </c>
      <c r="J52" s="72" t="str">
        <f>IF(J12="","",J12)</f>
        <v>2. 3. 2020</v>
      </c>
      <c r="K52" s="40"/>
      <c r="L52" s="13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136"/>
      <c r="J53" s="40"/>
      <c r="K53" s="40"/>
      <c r="L53" s="13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29</v>
      </c>
      <c r="D54" s="40"/>
      <c r="E54" s="40"/>
      <c r="F54" s="27" t="str">
        <f>E15</f>
        <v xml:space="preserve"> Správa železnic, OŘ ÚNL, ST ÚNL</v>
      </c>
      <c r="G54" s="40"/>
      <c r="H54" s="40"/>
      <c r="I54" s="140" t="s">
        <v>37</v>
      </c>
      <c r="J54" s="36" t="str">
        <f>E21</f>
        <v xml:space="preserve"> </v>
      </c>
      <c r="K54" s="40"/>
      <c r="L54" s="13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35</v>
      </c>
      <c r="D55" s="40"/>
      <c r="E55" s="40"/>
      <c r="F55" s="27" t="str">
        <f>IF(E18="","",E18)</f>
        <v>Vyplň údaj</v>
      </c>
      <c r="G55" s="40"/>
      <c r="H55" s="40"/>
      <c r="I55" s="140" t="s">
        <v>40</v>
      </c>
      <c r="J55" s="36" t="str">
        <f>E24</f>
        <v xml:space="preserve"> </v>
      </c>
      <c r="K55" s="40"/>
      <c r="L55" s="13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136"/>
      <c r="J56" s="40"/>
      <c r="K56" s="40"/>
      <c r="L56" s="13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71" t="s">
        <v>97</v>
      </c>
      <c r="D57" s="172"/>
      <c r="E57" s="172"/>
      <c r="F57" s="172"/>
      <c r="G57" s="172"/>
      <c r="H57" s="172"/>
      <c r="I57" s="173"/>
      <c r="J57" s="174" t="s">
        <v>98</v>
      </c>
      <c r="K57" s="172"/>
      <c r="L57" s="13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136"/>
      <c r="J58" s="40"/>
      <c r="K58" s="40"/>
      <c r="L58" s="13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75" t="s">
        <v>75</v>
      </c>
      <c r="D59" s="40"/>
      <c r="E59" s="40"/>
      <c r="F59" s="40"/>
      <c r="G59" s="40"/>
      <c r="H59" s="40"/>
      <c r="I59" s="136"/>
      <c r="J59" s="102">
        <f>J81</f>
        <v>0</v>
      </c>
      <c r="K59" s="40"/>
      <c r="L59" s="13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99</v>
      </c>
    </row>
    <row r="60" hidden="1" s="9" customFormat="1" ht="24.96" customHeight="1">
      <c r="A60" s="9"/>
      <c r="B60" s="176"/>
      <c r="C60" s="177"/>
      <c r="D60" s="178" t="s">
        <v>100</v>
      </c>
      <c r="E60" s="179"/>
      <c r="F60" s="179"/>
      <c r="G60" s="179"/>
      <c r="H60" s="179"/>
      <c r="I60" s="180"/>
      <c r="J60" s="181">
        <f>J82</f>
        <v>0</v>
      </c>
      <c r="K60" s="177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83"/>
      <c r="C61" s="184"/>
      <c r="D61" s="185" t="s">
        <v>326</v>
      </c>
      <c r="E61" s="186"/>
      <c r="F61" s="186"/>
      <c r="G61" s="186"/>
      <c r="H61" s="186"/>
      <c r="I61" s="187"/>
      <c r="J61" s="188">
        <f>J83</f>
        <v>0</v>
      </c>
      <c r="K61" s="184"/>
      <c r="L61" s="18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136"/>
      <c r="J62" s="40"/>
      <c r="K62" s="40"/>
      <c r="L62" s="13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166"/>
      <c r="J63" s="60"/>
      <c r="K63" s="60"/>
      <c r="L63" s="13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hidden="1"/>
    <row r="65" hidden="1"/>
    <row r="66" hidden="1"/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169"/>
      <c r="J67" s="62"/>
      <c r="K67" s="62"/>
      <c r="L67" s="137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106</v>
      </c>
      <c r="D68" s="40"/>
      <c r="E68" s="40"/>
      <c r="F68" s="40"/>
      <c r="G68" s="40"/>
      <c r="H68" s="40"/>
      <c r="I68" s="136"/>
      <c r="J68" s="40"/>
      <c r="K68" s="40"/>
      <c r="L68" s="137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136"/>
      <c r="J69" s="40"/>
      <c r="K69" s="40"/>
      <c r="L69" s="137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136"/>
      <c r="J70" s="40"/>
      <c r="K70" s="40"/>
      <c r="L70" s="13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170" t="str">
        <f>E7</f>
        <v>Oprava trati v úseku Roudnice n.L. - Straškov</v>
      </c>
      <c r="F71" s="32"/>
      <c r="G71" s="32"/>
      <c r="H71" s="32"/>
      <c r="I71" s="136"/>
      <c r="J71" s="40"/>
      <c r="K71" s="40"/>
      <c r="L71" s="13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94</v>
      </c>
      <c r="D72" s="40"/>
      <c r="E72" s="40"/>
      <c r="F72" s="40"/>
      <c r="G72" s="40"/>
      <c r="H72" s="40"/>
      <c r="I72" s="136"/>
      <c r="J72" s="40"/>
      <c r="K72" s="40"/>
      <c r="L72" s="13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E9</f>
        <v>002 - Oprava OZ (položky Sborník ÚOŽI)</v>
      </c>
      <c r="F73" s="40"/>
      <c r="G73" s="40"/>
      <c r="H73" s="40"/>
      <c r="I73" s="136"/>
      <c r="J73" s="40"/>
      <c r="K73" s="40"/>
      <c r="L73" s="13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136"/>
      <c r="J74" s="40"/>
      <c r="K74" s="40"/>
      <c r="L74" s="13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23</v>
      </c>
      <c r="D75" s="40"/>
      <c r="E75" s="40"/>
      <c r="F75" s="27" t="str">
        <f>F12</f>
        <v xml:space="preserve"> trať 096</v>
      </c>
      <c r="G75" s="40"/>
      <c r="H75" s="40"/>
      <c r="I75" s="140" t="s">
        <v>25</v>
      </c>
      <c r="J75" s="72" t="str">
        <f>IF(J12="","",J12)</f>
        <v>2. 3. 2020</v>
      </c>
      <c r="K75" s="40"/>
      <c r="L75" s="13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136"/>
      <c r="J76" s="40"/>
      <c r="K76" s="40"/>
      <c r="L76" s="13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29</v>
      </c>
      <c r="D77" s="40"/>
      <c r="E77" s="40"/>
      <c r="F77" s="27" t="str">
        <f>E15</f>
        <v xml:space="preserve"> Správa železnic, OŘ ÚNL, ST ÚNL</v>
      </c>
      <c r="G77" s="40"/>
      <c r="H77" s="40"/>
      <c r="I77" s="140" t="s">
        <v>37</v>
      </c>
      <c r="J77" s="36" t="str">
        <f>E21</f>
        <v xml:space="preserve"> </v>
      </c>
      <c r="K77" s="40"/>
      <c r="L77" s="13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35</v>
      </c>
      <c r="D78" s="40"/>
      <c r="E78" s="40"/>
      <c r="F78" s="27" t="str">
        <f>IF(E18="","",E18)</f>
        <v>Vyplň údaj</v>
      </c>
      <c r="G78" s="40"/>
      <c r="H78" s="40"/>
      <c r="I78" s="140" t="s">
        <v>40</v>
      </c>
      <c r="J78" s="36" t="str">
        <f>E24</f>
        <v xml:space="preserve"> </v>
      </c>
      <c r="K78" s="40"/>
      <c r="L78" s="13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136"/>
      <c r="J79" s="40"/>
      <c r="K79" s="40"/>
      <c r="L79" s="13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1" customFormat="1" ht="29.28" customHeight="1">
      <c r="A80" s="190"/>
      <c r="B80" s="191"/>
      <c r="C80" s="192" t="s">
        <v>107</v>
      </c>
      <c r="D80" s="193" t="s">
        <v>62</v>
      </c>
      <c r="E80" s="193" t="s">
        <v>58</v>
      </c>
      <c r="F80" s="193" t="s">
        <v>59</v>
      </c>
      <c r="G80" s="193" t="s">
        <v>108</v>
      </c>
      <c r="H80" s="193" t="s">
        <v>109</v>
      </c>
      <c r="I80" s="194" t="s">
        <v>110</v>
      </c>
      <c r="J80" s="193" t="s">
        <v>98</v>
      </c>
      <c r="K80" s="195" t="s">
        <v>111</v>
      </c>
      <c r="L80" s="196"/>
      <c r="M80" s="92" t="s">
        <v>20</v>
      </c>
      <c r="N80" s="93" t="s">
        <v>47</v>
      </c>
      <c r="O80" s="93" t="s">
        <v>112</v>
      </c>
      <c r="P80" s="93" t="s">
        <v>113</v>
      </c>
      <c r="Q80" s="93" t="s">
        <v>114</v>
      </c>
      <c r="R80" s="93" t="s">
        <v>115</v>
      </c>
      <c r="S80" s="93" t="s">
        <v>116</v>
      </c>
      <c r="T80" s="94" t="s">
        <v>117</v>
      </c>
      <c r="U80" s="190"/>
      <c r="V80" s="190"/>
      <c r="W80" s="190"/>
      <c r="X80" s="190"/>
      <c r="Y80" s="190"/>
      <c r="Z80" s="190"/>
      <c r="AA80" s="190"/>
      <c r="AB80" s="190"/>
      <c r="AC80" s="190"/>
      <c r="AD80" s="190"/>
      <c r="AE80" s="190"/>
    </row>
    <row r="81" s="2" customFormat="1" ht="22.8" customHeight="1">
      <c r="A81" s="38"/>
      <c r="B81" s="39"/>
      <c r="C81" s="99" t="s">
        <v>118</v>
      </c>
      <c r="D81" s="40"/>
      <c r="E81" s="40"/>
      <c r="F81" s="40"/>
      <c r="G81" s="40"/>
      <c r="H81" s="40"/>
      <c r="I81" s="136"/>
      <c r="J81" s="197">
        <f>BK81</f>
        <v>0</v>
      </c>
      <c r="K81" s="40"/>
      <c r="L81" s="44"/>
      <c r="M81" s="95"/>
      <c r="N81" s="198"/>
      <c r="O81" s="96"/>
      <c r="P81" s="199">
        <f>P82</f>
        <v>0</v>
      </c>
      <c r="Q81" s="96"/>
      <c r="R81" s="199">
        <f>R82</f>
        <v>157.5</v>
      </c>
      <c r="S81" s="96"/>
      <c r="T81" s="200">
        <f>T82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76</v>
      </c>
      <c r="AU81" s="17" t="s">
        <v>99</v>
      </c>
      <c r="BK81" s="201">
        <f>BK82</f>
        <v>0</v>
      </c>
    </row>
    <row r="82" s="12" customFormat="1" ht="25.92" customHeight="1">
      <c r="A82" s="12"/>
      <c r="B82" s="202"/>
      <c r="C82" s="203"/>
      <c r="D82" s="204" t="s">
        <v>76</v>
      </c>
      <c r="E82" s="205" t="s">
        <v>119</v>
      </c>
      <c r="F82" s="205" t="s">
        <v>120</v>
      </c>
      <c r="G82" s="203"/>
      <c r="H82" s="203"/>
      <c r="I82" s="206"/>
      <c r="J82" s="207">
        <f>BK82</f>
        <v>0</v>
      </c>
      <c r="K82" s="203"/>
      <c r="L82" s="208"/>
      <c r="M82" s="209"/>
      <c r="N82" s="210"/>
      <c r="O82" s="210"/>
      <c r="P82" s="211">
        <f>P83</f>
        <v>0</v>
      </c>
      <c r="Q82" s="210"/>
      <c r="R82" s="211">
        <f>R83</f>
        <v>157.5</v>
      </c>
      <c r="S82" s="210"/>
      <c r="T82" s="212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13" t="s">
        <v>22</v>
      </c>
      <c r="AT82" s="214" t="s">
        <v>76</v>
      </c>
      <c r="AU82" s="214" t="s">
        <v>77</v>
      </c>
      <c r="AY82" s="213" t="s">
        <v>121</v>
      </c>
      <c r="BK82" s="215">
        <f>BK83</f>
        <v>0</v>
      </c>
    </row>
    <row r="83" s="12" customFormat="1" ht="22.8" customHeight="1">
      <c r="A83" s="12"/>
      <c r="B83" s="202"/>
      <c r="C83" s="203"/>
      <c r="D83" s="204" t="s">
        <v>76</v>
      </c>
      <c r="E83" s="216" t="s">
        <v>163</v>
      </c>
      <c r="F83" s="216" t="s">
        <v>327</v>
      </c>
      <c r="G83" s="203"/>
      <c r="H83" s="203"/>
      <c r="I83" s="206"/>
      <c r="J83" s="217">
        <f>BK83</f>
        <v>0</v>
      </c>
      <c r="K83" s="203"/>
      <c r="L83" s="208"/>
      <c r="M83" s="209"/>
      <c r="N83" s="210"/>
      <c r="O83" s="210"/>
      <c r="P83" s="211">
        <f>SUM(P84:P118)</f>
        <v>0</v>
      </c>
      <c r="Q83" s="210"/>
      <c r="R83" s="211">
        <f>SUM(R84:R118)</f>
        <v>157.5</v>
      </c>
      <c r="S83" s="210"/>
      <c r="T83" s="212">
        <f>SUM(T84:T118)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13" t="s">
        <v>22</v>
      </c>
      <c r="AT83" s="214" t="s">
        <v>76</v>
      </c>
      <c r="AU83" s="214" t="s">
        <v>22</v>
      </c>
      <c r="AY83" s="213" t="s">
        <v>121</v>
      </c>
      <c r="BK83" s="215">
        <f>SUM(BK84:BK118)</f>
        <v>0</v>
      </c>
    </row>
    <row r="84" s="2" customFormat="1" ht="21.75" customHeight="1">
      <c r="A84" s="38"/>
      <c r="B84" s="39"/>
      <c r="C84" s="218" t="s">
        <v>22</v>
      </c>
      <c r="D84" s="218" t="s">
        <v>123</v>
      </c>
      <c r="E84" s="219" t="s">
        <v>328</v>
      </c>
      <c r="F84" s="220" t="s">
        <v>329</v>
      </c>
      <c r="G84" s="221" t="s">
        <v>216</v>
      </c>
      <c r="H84" s="222">
        <v>660</v>
      </c>
      <c r="I84" s="223"/>
      <c r="J84" s="224">
        <f>ROUND(I84*H84,2)</f>
        <v>0</v>
      </c>
      <c r="K84" s="220" t="s">
        <v>330</v>
      </c>
      <c r="L84" s="44"/>
      <c r="M84" s="225" t="s">
        <v>20</v>
      </c>
      <c r="N84" s="226" t="s">
        <v>48</v>
      </c>
      <c r="O84" s="84"/>
      <c r="P84" s="227">
        <f>O84*H84</f>
        <v>0</v>
      </c>
      <c r="Q84" s="227">
        <v>0</v>
      </c>
      <c r="R84" s="227">
        <f>Q84*H84</f>
        <v>0</v>
      </c>
      <c r="S84" s="227">
        <v>0</v>
      </c>
      <c r="T84" s="228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29" t="s">
        <v>128</v>
      </c>
      <c r="AT84" s="229" t="s">
        <v>123</v>
      </c>
      <c r="AU84" s="229" t="s">
        <v>86</v>
      </c>
      <c r="AY84" s="17" t="s">
        <v>121</v>
      </c>
      <c r="BE84" s="230">
        <f>IF(N84="základní",J84,0)</f>
        <v>0</v>
      </c>
      <c r="BF84" s="230">
        <f>IF(N84="snížená",J84,0)</f>
        <v>0</v>
      </c>
      <c r="BG84" s="230">
        <f>IF(N84="zákl. přenesená",J84,0)</f>
        <v>0</v>
      </c>
      <c r="BH84" s="230">
        <f>IF(N84="sníž. přenesená",J84,0)</f>
        <v>0</v>
      </c>
      <c r="BI84" s="230">
        <f>IF(N84="nulová",J84,0)</f>
        <v>0</v>
      </c>
      <c r="BJ84" s="17" t="s">
        <v>22</v>
      </c>
      <c r="BK84" s="230">
        <f>ROUND(I84*H84,2)</f>
        <v>0</v>
      </c>
      <c r="BL84" s="17" t="s">
        <v>128</v>
      </c>
      <c r="BM84" s="229" t="s">
        <v>331</v>
      </c>
    </row>
    <row r="85" s="2" customFormat="1">
      <c r="A85" s="38"/>
      <c r="B85" s="39"/>
      <c r="C85" s="40"/>
      <c r="D85" s="231" t="s">
        <v>130</v>
      </c>
      <c r="E85" s="40"/>
      <c r="F85" s="232" t="s">
        <v>332</v>
      </c>
      <c r="G85" s="40"/>
      <c r="H85" s="40"/>
      <c r="I85" s="136"/>
      <c r="J85" s="40"/>
      <c r="K85" s="40"/>
      <c r="L85" s="44"/>
      <c r="M85" s="233"/>
      <c r="N85" s="234"/>
      <c r="O85" s="84"/>
      <c r="P85" s="84"/>
      <c r="Q85" s="84"/>
      <c r="R85" s="84"/>
      <c r="S85" s="84"/>
      <c r="T85" s="85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130</v>
      </c>
      <c r="AU85" s="17" t="s">
        <v>86</v>
      </c>
    </row>
    <row r="86" s="2" customFormat="1">
      <c r="A86" s="38"/>
      <c r="B86" s="39"/>
      <c r="C86" s="40"/>
      <c r="D86" s="231" t="s">
        <v>132</v>
      </c>
      <c r="E86" s="40"/>
      <c r="F86" s="235" t="s">
        <v>333</v>
      </c>
      <c r="G86" s="40"/>
      <c r="H86" s="40"/>
      <c r="I86" s="136"/>
      <c r="J86" s="40"/>
      <c r="K86" s="40"/>
      <c r="L86" s="44"/>
      <c r="M86" s="233"/>
      <c r="N86" s="234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132</v>
      </c>
      <c r="AU86" s="17" t="s">
        <v>86</v>
      </c>
    </row>
    <row r="87" s="13" customFormat="1">
      <c r="A87" s="13"/>
      <c r="B87" s="236"/>
      <c r="C87" s="237"/>
      <c r="D87" s="231" t="s">
        <v>134</v>
      </c>
      <c r="E87" s="238" t="s">
        <v>20</v>
      </c>
      <c r="F87" s="239" t="s">
        <v>334</v>
      </c>
      <c r="G87" s="237"/>
      <c r="H87" s="238" t="s">
        <v>20</v>
      </c>
      <c r="I87" s="240"/>
      <c r="J87" s="237"/>
      <c r="K87" s="237"/>
      <c r="L87" s="241"/>
      <c r="M87" s="242"/>
      <c r="N87" s="243"/>
      <c r="O87" s="243"/>
      <c r="P87" s="243"/>
      <c r="Q87" s="243"/>
      <c r="R87" s="243"/>
      <c r="S87" s="243"/>
      <c r="T87" s="244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45" t="s">
        <v>134</v>
      </c>
      <c r="AU87" s="245" t="s">
        <v>86</v>
      </c>
      <c r="AV87" s="13" t="s">
        <v>22</v>
      </c>
      <c r="AW87" s="13" t="s">
        <v>39</v>
      </c>
      <c r="AX87" s="13" t="s">
        <v>77</v>
      </c>
      <c r="AY87" s="245" t="s">
        <v>121</v>
      </c>
    </row>
    <row r="88" s="14" customFormat="1">
      <c r="A88" s="14"/>
      <c r="B88" s="246"/>
      <c r="C88" s="247"/>
      <c r="D88" s="231" t="s">
        <v>134</v>
      </c>
      <c r="E88" s="248" t="s">
        <v>20</v>
      </c>
      <c r="F88" s="249" t="s">
        <v>335</v>
      </c>
      <c r="G88" s="247"/>
      <c r="H88" s="250">
        <v>660</v>
      </c>
      <c r="I88" s="251"/>
      <c r="J88" s="247"/>
      <c r="K88" s="247"/>
      <c r="L88" s="252"/>
      <c r="M88" s="253"/>
      <c r="N88" s="254"/>
      <c r="O88" s="254"/>
      <c r="P88" s="254"/>
      <c r="Q88" s="254"/>
      <c r="R88" s="254"/>
      <c r="S88" s="254"/>
      <c r="T88" s="255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56" t="s">
        <v>134</v>
      </c>
      <c r="AU88" s="256" t="s">
        <v>86</v>
      </c>
      <c r="AV88" s="14" t="s">
        <v>86</v>
      </c>
      <c r="AW88" s="14" t="s">
        <v>39</v>
      </c>
      <c r="AX88" s="14" t="s">
        <v>22</v>
      </c>
      <c r="AY88" s="256" t="s">
        <v>121</v>
      </c>
    </row>
    <row r="89" s="2" customFormat="1" ht="21.75" customHeight="1">
      <c r="A89" s="38"/>
      <c r="B89" s="39"/>
      <c r="C89" s="218" t="s">
        <v>86</v>
      </c>
      <c r="D89" s="218" t="s">
        <v>123</v>
      </c>
      <c r="E89" s="219" t="s">
        <v>336</v>
      </c>
      <c r="F89" s="220" t="s">
        <v>337</v>
      </c>
      <c r="G89" s="221" t="s">
        <v>216</v>
      </c>
      <c r="H89" s="222">
        <v>100</v>
      </c>
      <c r="I89" s="223"/>
      <c r="J89" s="224">
        <f>ROUND(I89*H89,2)</f>
        <v>0</v>
      </c>
      <c r="K89" s="220" t="s">
        <v>330</v>
      </c>
      <c r="L89" s="44"/>
      <c r="M89" s="225" t="s">
        <v>20</v>
      </c>
      <c r="N89" s="226" t="s">
        <v>48</v>
      </c>
      <c r="O89" s="84"/>
      <c r="P89" s="227">
        <f>O89*H89</f>
        <v>0</v>
      </c>
      <c r="Q89" s="227">
        <v>0</v>
      </c>
      <c r="R89" s="227">
        <f>Q89*H89</f>
        <v>0</v>
      </c>
      <c r="S89" s="227">
        <v>0</v>
      </c>
      <c r="T89" s="228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29" t="s">
        <v>128</v>
      </c>
      <c r="AT89" s="229" t="s">
        <v>123</v>
      </c>
      <c r="AU89" s="229" t="s">
        <v>86</v>
      </c>
      <c r="AY89" s="17" t="s">
        <v>121</v>
      </c>
      <c r="BE89" s="230">
        <f>IF(N89="základní",J89,0)</f>
        <v>0</v>
      </c>
      <c r="BF89" s="230">
        <f>IF(N89="snížená",J89,0)</f>
        <v>0</v>
      </c>
      <c r="BG89" s="230">
        <f>IF(N89="zákl. přenesená",J89,0)</f>
        <v>0</v>
      </c>
      <c r="BH89" s="230">
        <f>IF(N89="sníž. přenesená",J89,0)</f>
        <v>0</v>
      </c>
      <c r="BI89" s="230">
        <f>IF(N89="nulová",J89,0)</f>
        <v>0</v>
      </c>
      <c r="BJ89" s="17" t="s">
        <v>22</v>
      </c>
      <c r="BK89" s="230">
        <f>ROUND(I89*H89,2)</f>
        <v>0</v>
      </c>
      <c r="BL89" s="17" t="s">
        <v>128</v>
      </c>
      <c r="BM89" s="229" t="s">
        <v>338</v>
      </c>
    </row>
    <row r="90" s="2" customFormat="1">
      <c r="A90" s="38"/>
      <c r="B90" s="39"/>
      <c r="C90" s="40"/>
      <c r="D90" s="231" t="s">
        <v>130</v>
      </c>
      <c r="E90" s="40"/>
      <c r="F90" s="232" t="s">
        <v>339</v>
      </c>
      <c r="G90" s="40"/>
      <c r="H90" s="40"/>
      <c r="I90" s="136"/>
      <c r="J90" s="40"/>
      <c r="K90" s="40"/>
      <c r="L90" s="44"/>
      <c r="M90" s="233"/>
      <c r="N90" s="234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130</v>
      </c>
      <c r="AU90" s="17" t="s">
        <v>86</v>
      </c>
    </row>
    <row r="91" s="2" customFormat="1">
      <c r="A91" s="38"/>
      <c r="B91" s="39"/>
      <c r="C91" s="40"/>
      <c r="D91" s="231" t="s">
        <v>132</v>
      </c>
      <c r="E91" s="40"/>
      <c r="F91" s="235" t="s">
        <v>340</v>
      </c>
      <c r="G91" s="40"/>
      <c r="H91" s="40"/>
      <c r="I91" s="136"/>
      <c r="J91" s="40"/>
      <c r="K91" s="40"/>
      <c r="L91" s="44"/>
      <c r="M91" s="233"/>
      <c r="N91" s="234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132</v>
      </c>
      <c r="AU91" s="17" t="s">
        <v>86</v>
      </c>
    </row>
    <row r="92" s="13" customFormat="1">
      <c r="A92" s="13"/>
      <c r="B92" s="236"/>
      <c r="C92" s="237"/>
      <c r="D92" s="231" t="s">
        <v>134</v>
      </c>
      <c r="E92" s="238" t="s">
        <v>20</v>
      </c>
      <c r="F92" s="239" t="s">
        <v>334</v>
      </c>
      <c r="G92" s="237"/>
      <c r="H92" s="238" t="s">
        <v>20</v>
      </c>
      <c r="I92" s="240"/>
      <c r="J92" s="237"/>
      <c r="K92" s="237"/>
      <c r="L92" s="241"/>
      <c r="M92" s="242"/>
      <c r="N92" s="243"/>
      <c r="O92" s="243"/>
      <c r="P92" s="243"/>
      <c r="Q92" s="243"/>
      <c r="R92" s="243"/>
      <c r="S92" s="243"/>
      <c r="T92" s="244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5" t="s">
        <v>134</v>
      </c>
      <c r="AU92" s="245" t="s">
        <v>86</v>
      </c>
      <c r="AV92" s="13" t="s">
        <v>22</v>
      </c>
      <c r="AW92" s="13" t="s">
        <v>39</v>
      </c>
      <c r="AX92" s="13" t="s">
        <v>77</v>
      </c>
      <c r="AY92" s="245" t="s">
        <v>121</v>
      </c>
    </row>
    <row r="93" s="14" customFormat="1">
      <c r="A93" s="14"/>
      <c r="B93" s="246"/>
      <c r="C93" s="247"/>
      <c r="D93" s="231" t="s">
        <v>134</v>
      </c>
      <c r="E93" s="248" t="s">
        <v>20</v>
      </c>
      <c r="F93" s="249" t="s">
        <v>28</v>
      </c>
      <c r="G93" s="247"/>
      <c r="H93" s="250">
        <v>100</v>
      </c>
      <c r="I93" s="251"/>
      <c r="J93" s="247"/>
      <c r="K93" s="247"/>
      <c r="L93" s="252"/>
      <c r="M93" s="253"/>
      <c r="N93" s="254"/>
      <c r="O93" s="254"/>
      <c r="P93" s="254"/>
      <c r="Q93" s="254"/>
      <c r="R93" s="254"/>
      <c r="S93" s="254"/>
      <c r="T93" s="255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6" t="s">
        <v>134</v>
      </c>
      <c r="AU93" s="256" t="s">
        <v>86</v>
      </c>
      <c r="AV93" s="14" t="s">
        <v>86</v>
      </c>
      <c r="AW93" s="14" t="s">
        <v>39</v>
      </c>
      <c r="AX93" s="14" t="s">
        <v>22</v>
      </c>
      <c r="AY93" s="256" t="s">
        <v>121</v>
      </c>
    </row>
    <row r="94" s="2" customFormat="1" ht="21.75" customHeight="1">
      <c r="A94" s="38"/>
      <c r="B94" s="39"/>
      <c r="C94" s="218" t="s">
        <v>148</v>
      </c>
      <c r="D94" s="218" t="s">
        <v>123</v>
      </c>
      <c r="E94" s="219" t="s">
        <v>341</v>
      </c>
      <c r="F94" s="220" t="s">
        <v>342</v>
      </c>
      <c r="G94" s="221" t="s">
        <v>126</v>
      </c>
      <c r="H94" s="222">
        <v>43.079999999999998</v>
      </c>
      <c r="I94" s="223"/>
      <c r="J94" s="224">
        <f>ROUND(I94*H94,2)</f>
        <v>0</v>
      </c>
      <c r="K94" s="220" t="s">
        <v>330</v>
      </c>
      <c r="L94" s="44"/>
      <c r="M94" s="225" t="s">
        <v>20</v>
      </c>
      <c r="N94" s="226" t="s">
        <v>48</v>
      </c>
      <c r="O94" s="84"/>
      <c r="P94" s="227">
        <f>O94*H94</f>
        <v>0</v>
      </c>
      <c r="Q94" s="227">
        <v>0</v>
      </c>
      <c r="R94" s="227">
        <f>Q94*H94</f>
        <v>0</v>
      </c>
      <c r="S94" s="227">
        <v>0</v>
      </c>
      <c r="T94" s="228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9" t="s">
        <v>128</v>
      </c>
      <c r="AT94" s="229" t="s">
        <v>123</v>
      </c>
      <c r="AU94" s="229" t="s">
        <v>86</v>
      </c>
      <c r="AY94" s="17" t="s">
        <v>121</v>
      </c>
      <c r="BE94" s="230">
        <f>IF(N94="základní",J94,0)</f>
        <v>0</v>
      </c>
      <c r="BF94" s="230">
        <f>IF(N94="snížená",J94,0)</f>
        <v>0</v>
      </c>
      <c r="BG94" s="230">
        <f>IF(N94="zákl. přenesená",J94,0)</f>
        <v>0</v>
      </c>
      <c r="BH94" s="230">
        <f>IF(N94="sníž. přenesená",J94,0)</f>
        <v>0</v>
      </c>
      <c r="BI94" s="230">
        <f>IF(N94="nulová",J94,0)</f>
        <v>0</v>
      </c>
      <c r="BJ94" s="17" t="s">
        <v>22</v>
      </c>
      <c r="BK94" s="230">
        <f>ROUND(I94*H94,2)</f>
        <v>0</v>
      </c>
      <c r="BL94" s="17" t="s">
        <v>128</v>
      </c>
      <c r="BM94" s="229" t="s">
        <v>343</v>
      </c>
    </row>
    <row r="95" s="2" customFormat="1">
      <c r="A95" s="38"/>
      <c r="B95" s="39"/>
      <c r="C95" s="40"/>
      <c r="D95" s="231" t="s">
        <v>130</v>
      </c>
      <c r="E95" s="40"/>
      <c r="F95" s="232" t="s">
        <v>344</v>
      </c>
      <c r="G95" s="40"/>
      <c r="H95" s="40"/>
      <c r="I95" s="136"/>
      <c r="J95" s="40"/>
      <c r="K95" s="40"/>
      <c r="L95" s="44"/>
      <c r="M95" s="233"/>
      <c r="N95" s="234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130</v>
      </c>
      <c r="AU95" s="17" t="s">
        <v>86</v>
      </c>
    </row>
    <row r="96" s="2" customFormat="1">
      <c r="A96" s="38"/>
      <c r="B96" s="39"/>
      <c r="C96" s="40"/>
      <c r="D96" s="231" t="s">
        <v>132</v>
      </c>
      <c r="E96" s="40"/>
      <c r="F96" s="235" t="s">
        <v>345</v>
      </c>
      <c r="G96" s="40"/>
      <c r="H96" s="40"/>
      <c r="I96" s="136"/>
      <c r="J96" s="40"/>
      <c r="K96" s="40"/>
      <c r="L96" s="44"/>
      <c r="M96" s="233"/>
      <c r="N96" s="234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132</v>
      </c>
      <c r="AU96" s="17" t="s">
        <v>86</v>
      </c>
    </row>
    <row r="97" s="13" customFormat="1">
      <c r="A97" s="13"/>
      <c r="B97" s="236"/>
      <c r="C97" s="237"/>
      <c r="D97" s="231" t="s">
        <v>134</v>
      </c>
      <c r="E97" s="238" t="s">
        <v>20</v>
      </c>
      <c r="F97" s="239" t="s">
        <v>346</v>
      </c>
      <c r="G97" s="237"/>
      <c r="H97" s="238" t="s">
        <v>20</v>
      </c>
      <c r="I97" s="240"/>
      <c r="J97" s="237"/>
      <c r="K97" s="237"/>
      <c r="L97" s="241"/>
      <c r="M97" s="242"/>
      <c r="N97" s="243"/>
      <c r="O97" s="243"/>
      <c r="P97" s="243"/>
      <c r="Q97" s="243"/>
      <c r="R97" s="243"/>
      <c r="S97" s="243"/>
      <c r="T97" s="24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5" t="s">
        <v>134</v>
      </c>
      <c r="AU97" s="245" t="s">
        <v>86</v>
      </c>
      <c r="AV97" s="13" t="s">
        <v>22</v>
      </c>
      <c r="AW97" s="13" t="s">
        <v>39</v>
      </c>
      <c r="AX97" s="13" t="s">
        <v>77</v>
      </c>
      <c r="AY97" s="245" t="s">
        <v>121</v>
      </c>
    </row>
    <row r="98" s="14" customFormat="1">
      <c r="A98" s="14"/>
      <c r="B98" s="246"/>
      <c r="C98" s="247"/>
      <c r="D98" s="231" t="s">
        <v>134</v>
      </c>
      <c r="E98" s="248" t="s">
        <v>20</v>
      </c>
      <c r="F98" s="249" t="s">
        <v>347</v>
      </c>
      <c r="G98" s="247"/>
      <c r="H98" s="250">
        <v>43.079999999999998</v>
      </c>
      <c r="I98" s="251"/>
      <c r="J98" s="247"/>
      <c r="K98" s="247"/>
      <c r="L98" s="252"/>
      <c r="M98" s="253"/>
      <c r="N98" s="254"/>
      <c r="O98" s="254"/>
      <c r="P98" s="254"/>
      <c r="Q98" s="254"/>
      <c r="R98" s="254"/>
      <c r="S98" s="254"/>
      <c r="T98" s="255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6" t="s">
        <v>134</v>
      </c>
      <c r="AU98" s="256" t="s">
        <v>86</v>
      </c>
      <c r="AV98" s="14" t="s">
        <v>86</v>
      </c>
      <c r="AW98" s="14" t="s">
        <v>39</v>
      </c>
      <c r="AX98" s="14" t="s">
        <v>22</v>
      </c>
      <c r="AY98" s="256" t="s">
        <v>121</v>
      </c>
    </row>
    <row r="99" s="2" customFormat="1" ht="21.75" customHeight="1">
      <c r="A99" s="38"/>
      <c r="B99" s="39"/>
      <c r="C99" s="268" t="s">
        <v>128</v>
      </c>
      <c r="D99" s="268" t="s">
        <v>196</v>
      </c>
      <c r="E99" s="269" t="s">
        <v>348</v>
      </c>
      <c r="F99" s="270" t="s">
        <v>349</v>
      </c>
      <c r="G99" s="271" t="s">
        <v>246</v>
      </c>
      <c r="H99" s="272">
        <v>157.5</v>
      </c>
      <c r="I99" s="273"/>
      <c r="J99" s="274">
        <f>ROUND(I99*H99,2)</f>
        <v>0</v>
      </c>
      <c r="K99" s="270" t="s">
        <v>330</v>
      </c>
      <c r="L99" s="275"/>
      <c r="M99" s="276" t="s">
        <v>20</v>
      </c>
      <c r="N99" s="277" t="s">
        <v>48</v>
      </c>
      <c r="O99" s="84"/>
      <c r="P99" s="227">
        <f>O99*H99</f>
        <v>0</v>
      </c>
      <c r="Q99" s="227">
        <v>1</v>
      </c>
      <c r="R99" s="227">
        <f>Q99*H99</f>
        <v>157.5</v>
      </c>
      <c r="S99" s="227">
        <v>0</v>
      </c>
      <c r="T99" s="228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9" t="s">
        <v>187</v>
      </c>
      <c r="AT99" s="229" t="s">
        <v>196</v>
      </c>
      <c r="AU99" s="229" t="s">
        <v>86</v>
      </c>
      <c r="AY99" s="17" t="s">
        <v>121</v>
      </c>
      <c r="BE99" s="230">
        <f>IF(N99="základní",J99,0)</f>
        <v>0</v>
      </c>
      <c r="BF99" s="230">
        <f>IF(N99="snížená",J99,0)</f>
        <v>0</v>
      </c>
      <c r="BG99" s="230">
        <f>IF(N99="zákl. přenesená",J99,0)</f>
        <v>0</v>
      </c>
      <c r="BH99" s="230">
        <f>IF(N99="sníž. přenesená",J99,0)</f>
        <v>0</v>
      </c>
      <c r="BI99" s="230">
        <f>IF(N99="nulová",J99,0)</f>
        <v>0</v>
      </c>
      <c r="BJ99" s="17" t="s">
        <v>22</v>
      </c>
      <c r="BK99" s="230">
        <f>ROUND(I99*H99,2)</f>
        <v>0</v>
      </c>
      <c r="BL99" s="17" t="s">
        <v>128</v>
      </c>
      <c r="BM99" s="229" t="s">
        <v>350</v>
      </c>
    </row>
    <row r="100" s="2" customFormat="1">
      <c r="A100" s="38"/>
      <c r="B100" s="39"/>
      <c r="C100" s="40"/>
      <c r="D100" s="231" t="s">
        <v>130</v>
      </c>
      <c r="E100" s="40"/>
      <c r="F100" s="232" t="s">
        <v>349</v>
      </c>
      <c r="G100" s="40"/>
      <c r="H100" s="40"/>
      <c r="I100" s="136"/>
      <c r="J100" s="40"/>
      <c r="K100" s="40"/>
      <c r="L100" s="44"/>
      <c r="M100" s="233"/>
      <c r="N100" s="234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130</v>
      </c>
      <c r="AU100" s="17" t="s">
        <v>86</v>
      </c>
    </row>
    <row r="101" s="14" customFormat="1">
      <c r="A101" s="14"/>
      <c r="B101" s="246"/>
      <c r="C101" s="247"/>
      <c r="D101" s="231" t="s">
        <v>134</v>
      </c>
      <c r="E101" s="248" t="s">
        <v>20</v>
      </c>
      <c r="F101" s="249" t="s">
        <v>351</v>
      </c>
      <c r="G101" s="247"/>
      <c r="H101" s="250">
        <v>157.5</v>
      </c>
      <c r="I101" s="251"/>
      <c r="J101" s="247"/>
      <c r="K101" s="247"/>
      <c r="L101" s="252"/>
      <c r="M101" s="253"/>
      <c r="N101" s="254"/>
      <c r="O101" s="254"/>
      <c r="P101" s="254"/>
      <c r="Q101" s="254"/>
      <c r="R101" s="254"/>
      <c r="S101" s="254"/>
      <c r="T101" s="25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6" t="s">
        <v>134</v>
      </c>
      <c r="AU101" s="256" t="s">
        <v>86</v>
      </c>
      <c r="AV101" s="14" t="s">
        <v>86</v>
      </c>
      <c r="AW101" s="14" t="s">
        <v>39</v>
      </c>
      <c r="AX101" s="14" t="s">
        <v>22</v>
      </c>
      <c r="AY101" s="256" t="s">
        <v>121</v>
      </c>
    </row>
    <row r="102" s="2" customFormat="1" ht="21.75" customHeight="1">
      <c r="A102" s="38"/>
      <c r="B102" s="39"/>
      <c r="C102" s="218" t="s">
        <v>163</v>
      </c>
      <c r="D102" s="218" t="s">
        <v>123</v>
      </c>
      <c r="E102" s="219" t="s">
        <v>352</v>
      </c>
      <c r="F102" s="220" t="s">
        <v>353</v>
      </c>
      <c r="G102" s="221" t="s">
        <v>246</v>
      </c>
      <c r="H102" s="222">
        <v>157.5</v>
      </c>
      <c r="I102" s="223"/>
      <c r="J102" s="224">
        <f>ROUND(I102*H102,2)</f>
        <v>0</v>
      </c>
      <c r="K102" s="220" t="s">
        <v>330</v>
      </c>
      <c r="L102" s="44"/>
      <c r="M102" s="225" t="s">
        <v>20</v>
      </c>
      <c r="N102" s="226" t="s">
        <v>48</v>
      </c>
      <c r="O102" s="84"/>
      <c r="P102" s="227">
        <f>O102*H102</f>
        <v>0</v>
      </c>
      <c r="Q102" s="227">
        <v>0</v>
      </c>
      <c r="R102" s="227">
        <f>Q102*H102</f>
        <v>0</v>
      </c>
      <c r="S102" s="227">
        <v>0</v>
      </c>
      <c r="T102" s="228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9" t="s">
        <v>128</v>
      </c>
      <c r="AT102" s="229" t="s">
        <v>123</v>
      </c>
      <c r="AU102" s="229" t="s">
        <v>86</v>
      </c>
      <c r="AY102" s="17" t="s">
        <v>121</v>
      </c>
      <c r="BE102" s="230">
        <f>IF(N102="základní",J102,0)</f>
        <v>0</v>
      </c>
      <c r="BF102" s="230">
        <f>IF(N102="snížená",J102,0)</f>
        <v>0</v>
      </c>
      <c r="BG102" s="230">
        <f>IF(N102="zákl. přenesená",J102,0)</f>
        <v>0</v>
      </c>
      <c r="BH102" s="230">
        <f>IF(N102="sníž. přenesená",J102,0)</f>
        <v>0</v>
      </c>
      <c r="BI102" s="230">
        <f>IF(N102="nulová",J102,0)</f>
        <v>0</v>
      </c>
      <c r="BJ102" s="17" t="s">
        <v>22</v>
      </c>
      <c r="BK102" s="230">
        <f>ROUND(I102*H102,2)</f>
        <v>0</v>
      </c>
      <c r="BL102" s="17" t="s">
        <v>128</v>
      </c>
      <c r="BM102" s="229" t="s">
        <v>354</v>
      </c>
    </row>
    <row r="103" s="2" customFormat="1">
      <c r="A103" s="38"/>
      <c r="B103" s="39"/>
      <c r="C103" s="40"/>
      <c r="D103" s="231" t="s">
        <v>130</v>
      </c>
      <c r="E103" s="40"/>
      <c r="F103" s="232" t="s">
        <v>355</v>
      </c>
      <c r="G103" s="40"/>
      <c r="H103" s="40"/>
      <c r="I103" s="136"/>
      <c r="J103" s="40"/>
      <c r="K103" s="40"/>
      <c r="L103" s="44"/>
      <c r="M103" s="233"/>
      <c r="N103" s="234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130</v>
      </c>
      <c r="AU103" s="17" t="s">
        <v>86</v>
      </c>
    </row>
    <row r="104" s="2" customFormat="1">
      <c r="A104" s="38"/>
      <c r="B104" s="39"/>
      <c r="C104" s="40"/>
      <c r="D104" s="231" t="s">
        <v>132</v>
      </c>
      <c r="E104" s="40"/>
      <c r="F104" s="235" t="s">
        <v>356</v>
      </c>
      <c r="G104" s="40"/>
      <c r="H104" s="40"/>
      <c r="I104" s="136"/>
      <c r="J104" s="40"/>
      <c r="K104" s="40"/>
      <c r="L104" s="44"/>
      <c r="M104" s="233"/>
      <c r="N104" s="234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132</v>
      </c>
      <c r="AU104" s="17" t="s">
        <v>86</v>
      </c>
    </row>
    <row r="105" s="14" customFormat="1">
      <c r="A105" s="14"/>
      <c r="B105" s="246"/>
      <c r="C105" s="247"/>
      <c r="D105" s="231" t="s">
        <v>134</v>
      </c>
      <c r="E105" s="248" t="s">
        <v>20</v>
      </c>
      <c r="F105" s="249" t="s">
        <v>351</v>
      </c>
      <c r="G105" s="247"/>
      <c r="H105" s="250">
        <v>157.5</v>
      </c>
      <c r="I105" s="251"/>
      <c r="J105" s="247"/>
      <c r="K105" s="247"/>
      <c r="L105" s="252"/>
      <c r="M105" s="253"/>
      <c r="N105" s="254"/>
      <c r="O105" s="254"/>
      <c r="P105" s="254"/>
      <c r="Q105" s="254"/>
      <c r="R105" s="254"/>
      <c r="S105" s="254"/>
      <c r="T105" s="255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6" t="s">
        <v>134</v>
      </c>
      <c r="AU105" s="256" t="s">
        <v>86</v>
      </c>
      <c r="AV105" s="14" t="s">
        <v>86</v>
      </c>
      <c r="AW105" s="14" t="s">
        <v>39</v>
      </c>
      <c r="AX105" s="14" t="s">
        <v>22</v>
      </c>
      <c r="AY105" s="256" t="s">
        <v>121</v>
      </c>
    </row>
    <row r="106" s="2" customFormat="1" ht="21.75" customHeight="1">
      <c r="A106" s="38"/>
      <c r="B106" s="39"/>
      <c r="C106" s="218" t="s">
        <v>174</v>
      </c>
      <c r="D106" s="218" t="s">
        <v>123</v>
      </c>
      <c r="E106" s="219" t="s">
        <v>357</v>
      </c>
      <c r="F106" s="220" t="s">
        <v>358</v>
      </c>
      <c r="G106" s="221" t="s">
        <v>246</v>
      </c>
      <c r="H106" s="222">
        <v>61.920000000000002</v>
      </c>
      <c r="I106" s="223"/>
      <c r="J106" s="224">
        <f>ROUND(I106*H106,2)</f>
        <v>0</v>
      </c>
      <c r="K106" s="220" t="s">
        <v>330</v>
      </c>
      <c r="L106" s="44"/>
      <c r="M106" s="225" t="s">
        <v>20</v>
      </c>
      <c r="N106" s="226" t="s">
        <v>48</v>
      </c>
      <c r="O106" s="84"/>
      <c r="P106" s="227">
        <f>O106*H106</f>
        <v>0</v>
      </c>
      <c r="Q106" s="227">
        <v>0</v>
      </c>
      <c r="R106" s="227">
        <f>Q106*H106</f>
        <v>0</v>
      </c>
      <c r="S106" s="227">
        <v>0</v>
      </c>
      <c r="T106" s="228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9" t="s">
        <v>128</v>
      </c>
      <c r="AT106" s="229" t="s">
        <v>123</v>
      </c>
      <c r="AU106" s="229" t="s">
        <v>86</v>
      </c>
      <c r="AY106" s="17" t="s">
        <v>121</v>
      </c>
      <c r="BE106" s="230">
        <f>IF(N106="základní",J106,0)</f>
        <v>0</v>
      </c>
      <c r="BF106" s="230">
        <f>IF(N106="snížená",J106,0)</f>
        <v>0</v>
      </c>
      <c r="BG106" s="230">
        <f>IF(N106="zákl. přenesená",J106,0)</f>
        <v>0</v>
      </c>
      <c r="BH106" s="230">
        <f>IF(N106="sníž. přenesená",J106,0)</f>
        <v>0</v>
      </c>
      <c r="BI106" s="230">
        <f>IF(N106="nulová",J106,0)</f>
        <v>0</v>
      </c>
      <c r="BJ106" s="17" t="s">
        <v>22</v>
      </c>
      <c r="BK106" s="230">
        <f>ROUND(I106*H106,2)</f>
        <v>0</v>
      </c>
      <c r="BL106" s="17" t="s">
        <v>128</v>
      </c>
      <c r="BM106" s="229" t="s">
        <v>359</v>
      </c>
    </row>
    <row r="107" s="2" customFormat="1">
      <c r="A107" s="38"/>
      <c r="B107" s="39"/>
      <c r="C107" s="40"/>
      <c r="D107" s="231" t="s">
        <v>130</v>
      </c>
      <c r="E107" s="40"/>
      <c r="F107" s="232" t="s">
        <v>360</v>
      </c>
      <c r="G107" s="40"/>
      <c r="H107" s="40"/>
      <c r="I107" s="136"/>
      <c r="J107" s="40"/>
      <c r="K107" s="40"/>
      <c r="L107" s="44"/>
      <c r="M107" s="233"/>
      <c r="N107" s="234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130</v>
      </c>
      <c r="AU107" s="17" t="s">
        <v>86</v>
      </c>
    </row>
    <row r="108" s="2" customFormat="1">
      <c r="A108" s="38"/>
      <c r="B108" s="39"/>
      <c r="C108" s="40"/>
      <c r="D108" s="231" t="s">
        <v>132</v>
      </c>
      <c r="E108" s="40"/>
      <c r="F108" s="235" t="s">
        <v>356</v>
      </c>
      <c r="G108" s="40"/>
      <c r="H108" s="40"/>
      <c r="I108" s="136"/>
      <c r="J108" s="40"/>
      <c r="K108" s="40"/>
      <c r="L108" s="44"/>
      <c r="M108" s="233"/>
      <c r="N108" s="234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132</v>
      </c>
      <c r="AU108" s="17" t="s">
        <v>86</v>
      </c>
    </row>
    <row r="109" s="13" customFormat="1">
      <c r="A109" s="13"/>
      <c r="B109" s="236"/>
      <c r="C109" s="237"/>
      <c r="D109" s="231" t="s">
        <v>134</v>
      </c>
      <c r="E109" s="238" t="s">
        <v>20</v>
      </c>
      <c r="F109" s="239" t="s">
        <v>361</v>
      </c>
      <c r="G109" s="237"/>
      <c r="H109" s="238" t="s">
        <v>20</v>
      </c>
      <c r="I109" s="240"/>
      <c r="J109" s="237"/>
      <c r="K109" s="237"/>
      <c r="L109" s="241"/>
      <c r="M109" s="242"/>
      <c r="N109" s="243"/>
      <c r="O109" s="243"/>
      <c r="P109" s="243"/>
      <c r="Q109" s="243"/>
      <c r="R109" s="243"/>
      <c r="S109" s="243"/>
      <c r="T109" s="24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5" t="s">
        <v>134</v>
      </c>
      <c r="AU109" s="245" t="s">
        <v>86</v>
      </c>
      <c r="AV109" s="13" t="s">
        <v>22</v>
      </c>
      <c r="AW109" s="13" t="s">
        <v>39</v>
      </c>
      <c r="AX109" s="13" t="s">
        <v>77</v>
      </c>
      <c r="AY109" s="245" t="s">
        <v>121</v>
      </c>
    </row>
    <row r="110" s="14" customFormat="1">
      <c r="A110" s="14"/>
      <c r="B110" s="246"/>
      <c r="C110" s="247"/>
      <c r="D110" s="231" t="s">
        <v>134</v>
      </c>
      <c r="E110" s="248" t="s">
        <v>20</v>
      </c>
      <c r="F110" s="249" t="s">
        <v>147</v>
      </c>
      <c r="G110" s="247"/>
      <c r="H110" s="250">
        <v>61.920000000000002</v>
      </c>
      <c r="I110" s="251"/>
      <c r="J110" s="247"/>
      <c r="K110" s="247"/>
      <c r="L110" s="252"/>
      <c r="M110" s="253"/>
      <c r="N110" s="254"/>
      <c r="O110" s="254"/>
      <c r="P110" s="254"/>
      <c r="Q110" s="254"/>
      <c r="R110" s="254"/>
      <c r="S110" s="254"/>
      <c r="T110" s="255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6" t="s">
        <v>134</v>
      </c>
      <c r="AU110" s="256" t="s">
        <v>86</v>
      </c>
      <c r="AV110" s="14" t="s">
        <v>86</v>
      </c>
      <c r="AW110" s="14" t="s">
        <v>39</v>
      </c>
      <c r="AX110" s="14" t="s">
        <v>22</v>
      </c>
      <c r="AY110" s="256" t="s">
        <v>121</v>
      </c>
    </row>
    <row r="111" s="2" customFormat="1" ht="21.75" customHeight="1">
      <c r="A111" s="38"/>
      <c r="B111" s="39"/>
      <c r="C111" s="218" t="s">
        <v>181</v>
      </c>
      <c r="D111" s="218" t="s">
        <v>123</v>
      </c>
      <c r="E111" s="219" t="s">
        <v>362</v>
      </c>
      <c r="F111" s="220" t="s">
        <v>363</v>
      </c>
      <c r="G111" s="221" t="s">
        <v>246</v>
      </c>
      <c r="H111" s="222">
        <v>61.920000000000002</v>
      </c>
      <c r="I111" s="223"/>
      <c r="J111" s="224">
        <f>ROUND(I111*H111,2)</f>
        <v>0</v>
      </c>
      <c r="K111" s="220" t="s">
        <v>330</v>
      </c>
      <c r="L111" s="44"/>
      <c r="M111" s="225" t="s">
        <v>20</v>
      </c>
      <c r="N111" s="226" t="s">
        <v>48</v>
      </c>
      <c r="O111" s="84"/>
      <c r="P111" s="227">
        <f>O111*H111</f>
        <v>0</v>
      </c>
      <c r="Q111" s="227">
        <v>0</v>
      </c>
      <c r="R111" s="227">
        <f>Q111*H111</f>
        <v>0</v>
      </c>
      <c r="S111" s="227">
        <v>0</v>
      </c>
      <c r="T111" s="228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29" t="s">
        <v>128</v>
      </c>
      <c r="AT111" s="229" t="s">
        <v>123</v>
      </c>
      <c r="AU111" s="229" t="s">
        <v>86</v>
      </c>
      <c r="AY111" s="17" t="s">
        <v>121</v>
      </c>
      <c r="BE111" s="230">
        <f>IF(N111="základní",J111,0)</f>
        <v>0</v>
      </c>
      <c r="BF111" s="230">
        <f>IF(N111="snížená",J111,0)</f>
        <v>0</v>
      </c>
      <c r="BG111" s="230">
        <f>IF(N111="zákl. přenesená",J111,0)</f>
        <v>0</v>
      </c>
      <c r="BH111" s="230">
        <f>IF(N111="sníž. přenesená",J111,0)</f>
        <v>0</v>
      </c>
      <c r="BI111" s="230">
        <f>IF(N111="nulová",J111,0)</f>
        <v>0</v>
      </c>
      <c r="BJ111" s="17" t="s">
        <v>22</v>
      </c>
      <c r="BK111" s="230">
        <f>ROUND(I111*H111,2)</f>
        <v>0</v>
      </c>
      <c r="BL111" s="17" t="s">
        <v>128</v>
      </c>
      <c r="BM111" s="229" t="s">
        <v>364</v>
      </c>
    </row>
    <row r="112" s="2" customFormat="1">
      <c r="A112" s="38"/>
      <c r="B112" s="39"/>
      <c r="C112" s="40"/>
      <c r="D112" s="231" t="s">
        <v>130</v>
      </c>
      <c r="E112" s="40"/>
      <c r="F112" s="232" t="s">
        <v>365</v>
      </c>
      <c r="G112" s="40"/>
      <c r="H112" s="40"/>
      <c r="I112" s="136"/>
      <c r="J112" s="40"/>
      <c r="K112" s="40"/>
      <c r="L112" s="44"/>
      <c r="M112" s="233"/>
      <c r="N112" s="234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130</v>
      </c>
      <c r="AU112" s="17" t="s">
        <v>86</v>
      </c>
    </row>
    <row r="113" s="2" customFormat="1">
      <c r="A113" s="38"/>
      <c r="B113" s="39"/>
      <c r="C113" s="40"/>
      <c r="D113" s="231" t="s">
        <v>132</v>
      </c>
      <c r="E113" s="40"/>
      <c r="F113" s="235" t="s">
        <v>366</v>
      </c>
      <c r="G113" s="40"/>
      <c r="H113" s="40"/>
      <c r="I113" s="136"/>
      <c r="J113" s="40"/>
      <c r="K113" s="40"/>
      <c r="L113" s="44"/>
      <c r="M113" s="233"/>
      <c r="N113" s="234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132</v>
      </c>
      <c r="AU113" s="17" t="s">
        <v>86</v>
      </c>
    </row>
    <row r="114" s="2" customFormat="1" ht="21.75" customHeight="1">
      <c r="A114" s="38"/>
      <c r="B114" s="39"/>
      <c r="C114" s="218" t="s">
        <v>187</v>
      </c>
      <c r="D114" s="218" t="s">
        <v>123</v>
      </c>
      <c r="E114" s="219" t="s">
        <v>367</v>
      </c>
      <c r="F114" s="220" t="s">
        <v>368</v>
      </c>
      <c r="G114" s="221" t="s">
        <v>369</v>
      </c>
      <c r="H114" s="222">
        <v>1</v>
      </c>
      <c r="I114" s="223"/>
      <c r="J114" s="224">
        <f>ROUND(I114*H114,2)</f>
        <v>0</v>
      </c>
      <c r="K114" s="220" t="s">
        <v>330</v>
      </c>
      <c r="L114" s="44"/>
      <c r="M114" s="225" t="s">
        <v>20</v>
      </c>
      <c r="N114" s="226" t="s">
        <v>48</v>
      </c>
      <c r="O114" s="84"/>
      <c r="P114" s="227">
        <f>O114*H114</f>
        <v>0</v>
      </c>
      <c r="Q114" s="227">
        <v>0</v>
      </c>
      <c r="R114" s="227">
        <f>Q114*H114</f>
        <v>0</v>
      </c>
      <c r="S114" s="227">
        <v>0</v>
      </c>
      <c r="T114" s="228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9" t="s">
        <v>128</v>
      </c>
      <c r="AT114" s="229" t="s">
        <v>123</v>
      </c>
      <c r="AU114" s="229" t="s">
        <v>86</v>
      </c>
      <c r="AY114" s="17" t="s">
        <v>121</v>
      </c>
      <c r="BE114" s="230">
        <f>IF(N114="základní",J114,0)</f>
        <v>0</v>
      </c>
      <c r="BF114" s="230">
        <f>IF(N114="snížená",J114,0)</f>
        <v>0</v>
      </c>
      <c r="BG114" s="230">
        <f>IF(N114="zákl. přenesená",J114,0)</f>
        <v>0</v>
      </c>
      <c r="BH114" s="230">
        <f>IF(N114="sníž. přenesená",J114,0)</f>
        <v>0</v>
      </c>
      <c r="BI114" s="230">
        <f>IF(N114="nulová",J114,0)</f>
        <v>0</v>
      </c>
      <c r="BJ114" s="17" t="s">
        <v>22</v>
      </c>
      <c r="BK114" s="230">
        <f>ROUND(I114*H114,2)</f>
        <v>0</v>
      </c>
      <c r="BL114" s="17" t="s">
        <v>128</v>
      </c>
      <c r="BM114" s="229" t="s">
        <v>370</v>
      </c>
    </row>
    <row r="115" s="2" customFormat="1">
      <c r="A115" s="38"/>
      <c r="B115" s="39"/>
      <c r="C115" s="40"/>
      <c r="D115" s="231" t="s">
        <v>130</v>
      </c>
      <c r="E115" s="40"/>
      <c r="F115" s="232" t="s">
        <v>371</v>
      </c>
      <c r="G115" s="40"/>
      <c r="H115" s="40"/>
      <c r="I115" s="136"/>
      <c r="J115" s="40"/>
      <c r="K115" s="40"/>
      <c r="L115" s="44"/>
      <c r="M115" s="233"/>
      <c r="N115" s="234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130</v>
      </c>
      <c r="AU115" s="17" t="s">
        <v>86</v>
      </c>
    </row>
    <row r="116" s="2" customFormat="1">
      <c r="A116" s="38"/>
      <c r="B116" s="39"/>
      <c r="C116" s="40"/>
      <c r="D116" s="231" t="s">
        <v>132</v>
      </c>
      <c r="E116" s="40"/>
      <c r="F116" s="235" t="s">
        <v>372</v>
      </c>
      <c r="G116" s="40"/>
      <c r="H116" s="40"/>
      <c r="I116" s="136"/>
      <c r="J116" s="40"/>
      <c r="K116" s="40"/>
      <c r="L116" s="44"/>
      <c r="M116" s="233"/>
      <c r="N116" s="234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132</v>
      </c>
      <c r="AU116" s="17" t="s">
        <v>86</v>
      </c>
    </row>
    <row r="117" s="13" customFormat="1">
      <c r="A117" s="13"/>
      <c r="B117" s="236"/>
      <c r="C117" s="237"/>
      <c r="D117" s="231" t="s">
        <v>134</v>
      </c>
      <c r="E117" s="238" t="s">
        <v>20</v>
      </c>
      <c r="F117" s="239" t="s">
        <v>373</v>
      </c>
      <c r="G117" s="237"/>
      <c r="H117" s="238" t="s">
        <v>20</v>
      </c>
      <c r="I117" s="240"/>
      <c r="J117" s="237"/>
      <c r="K117" s="237"/>
      <c r="L117" s="241"/>
      <c r="M117" s="242"/>
      <c r="N117" s="243"/>
      <c r="O117" s="243"/>
      <c r="P117" s="243"/>
      <c r="Q117" s="243"/>
      <c r="R117" s="243"/>
      <c r="S117" s="243"/>
      <c r="T117" s="24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5" t="s">
        <v>134</v>
      </c>
      <c r="AU117" s="245" t="s">
        <v>86</v>
      </c>
      <c r="AV117" s="13" t="s">
        <v>22</v>
      </c>
      <c r="AW117" s="13" t="s">
        <v>39</v>
      </c>
      <c r="AX117" s="13" t="s">
        <v>77</v>
      </c>
      <c r="AY117" s="245" t="s">
        <v>121</v>
      </c>
    </row>
    <row r="118" s="14" customFormat="1">
      <c r="A118" s="14"/>
      <c r="B118" s="246"/>
      <c r="C118" s="247"/>
      <c r="D118" s="231" t="s">
        <v>134</v>
      </c>
      <c r="E118" s="248" t="s">
        <v>20</v>
      </c>
      <c r="F118" s="249" t="s">
        <v>22</v>
      </c>
      <c r="G118" s="247"/>
      <c r="H118" s="250">
        <v>1</v>
      </c>
      <c r="I118" s="251"/>
      <c r="J118" s="247"/>
      <c r="K118" s="247"/>
      <c r="L118" s="252"/>
      <c r="M118" s="278"/>
      <c r="N118" s="279"/>
      <c r="O118" s="279"/>
      <c r="P118" s="279"/>
      <c r="Q118" s="279"/>
      <c r="R118" s="279"/>
      <c r="S118" s="279"/>
      <c r="T118" s="280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6" t="s">
        <v>134</v>
      </c>
      <c r="AU118" s="256" t="s">
        <v>86</v>
      </c>
      <c r="AV118" s="14" t="s">
        <v>86</v>
      </c>
      <c r="AW118" s="14" t="s">
        <v>39</v>
      </c>
      <c r="AX118" s="14" t="s">
        <v>22</v>
      </c>
      <c r="AY118" s="256" t="s">
        <v>121</v>
      </c>
    </row>
    <row r="119" s="2" customFormat="1" ht="6.96" customHeight="1">
      <c r="A119" s="38"/>
      <c r="B119" s="59"/>
      <c r="C119" s="60"/>
      <c r="D119" s="60"/>
      <c r="E119" s="60"/>
      <c r="F119" s="60"/>
      <c r="G119" s="60"/>
      <c r="H119" s="60"/>
      <c r="I119" s="166"/>
      <c r="J119" s="60"/>
      <c r="K119" s="60"/>
      <c r="L119" s="44"/>
      <c r="M119" s="38"/>
      <c r="O119" s="38"/>
      <c r="P119" s="38"/>
      <c r="Q119" s="38"/>
      <c r="R119" s="38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</sheetData>
  <sheetProtection sheet="1" autoFilter="0" formatColumns="0" formatRows="0" objects="1" scenarios="1" spinCount="100000" saltValue="1m2qLlrIFds0EH5/ogUSdaH29s44PabuSoAv2Ae/pHLP1u2n04S2jTGDNZctQaeomJO/oucDefU03xz06/AmCQ==" hashValue="1PVLfws/uK2WHPoCcDzyNCE+erbIBI1n2J1tEsgfL3QnoKDJhdLTlI/8esLBwGZLO/85+rYntRjmEPeobv83dA==" algorithmName="SHA-512" password="CC35"/>
  <autoFilter ref="C80:K118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20"/>
      <c r="AT3" s="17" t="s">
        <v>86</v>
      </c>
    </row>
    <row r="4" hidden="1" s="1" customFormat="1" ht="24.96" customHeight="1">
      <c r="B4" s="20"/>
      <c r="D4" s="132" t="s">
        <v>93</v>
      </c>
      <c r="I4" s="128"/>
      <c r="L4" s="20"/>
      <c r="M4" s="133" t="s">
        <v>10</v>
      </c>
      <c r="AT4" s="17" t="s">
        <v>4</v>
      </c>
    </row>
    <row r="5" hidden="1" s="1" customFormat="1" ht="6.96" customHeight="1">
      <c r="B5" s="20"/>
      <c r="I5" s="128"/>
      <c r="L5" s="20"/>
    </row>
    <row r="6" hidden="1" s="1" customFormat="1" ht="12" customHeight="1">
      <c r="B6" s="20"/>
      <c r="D6" s="134" t="s">
        <v>16</v>
      </c>
      <c r="I6" s="128"/>
      <c r="L6" s="20"/>
    </row>
    <row r="7" hidden="1" s="1" customFormat="1" ht="16.5" customHeight="1">
      <c r="B7" s="20"/>
      <c r="E7" s="135" t="str">
        <f>'Rekapitulace stavby'!K6</f>
        <v>Oprava trati v úseku Roudnice n.L. - Straškov</v>
      </c>
      <c r="F7" s="134"/>
      <c r="G7" s="134"/>
      <c r="H7" s="134"/>
      <c r="I7" s="128"/>
      <c r="L7" s="20"/>
    </row>
    <row r="8" hidden="1" s="2" customFormat="1" ht="12" customHeight="1">
      <c r="A8" s="38"/>
      <c r="B8" s="44"/>
      <c r="C8" s="38"/>
      <c r="D8" s="134" t="s">
        <v>94</v>
      </c>
      <c r="E8" s="38"/>
      <c r="F8" s="38"/>
      <c r="G8" s="38"/>
      <c r="H8" s="38"/>
      <c r="I8" s="136"/>
      <c r="J8" s="38"/>
      <c r="K8" s="38"/>
      <c r="L8" s="137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8" t="s">
        <v>374</v>
      </c>
      <c r="F9" s="38"/>
      <c r="G9" s="38"/>
      <c r="H9" s="38"/>
      <c r="I9" s="136"/>
      <c r="J9" s="38"/>
      <c r="K9" s="38"/>
      <c r="L9" s="13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136"/>
      <c r="J10" s="38"/>
      <c r="K10" s="38"/>
      <c r="L10" s="13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4" t="s">
        <v>19</v>
      </c>
      <c r="E11" s="38"/>
      <c r="F11" s="139" t="s">
        <v>20</v>
      </c>
      <c r="G11" s="38"/>
      <c r="H11" s="38"/>
      <c r="I11" s="140" t="s">
        <v>21</v>
      </c>
      <c r="J11" s="139" t="s">
        <v>20</v>
      </c>
      <c r="K11" s="38"/>
      <c r="L11" s="13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4" t="s">
        <v>23</v>
      </c>
      <c r="E12" s="38"/>
      <c r="F12" s="139" t="s">
        <v>24</v>
      </c>
      <c r="G12" s="38"/>
      <c r="H12" s="38"/>
      <c r="I12" s="140" t="s">
        <v>25</v>
      </c>
      <c r="J12" s="141" t="str">
        <f>'Rekapitulace stavby'!AN8</f>
        <v>2. 3. 2020</v>
      </c>
      <c r="K12" s="38"/>
      <c r="L12" s="13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36"/>
      <c r="J13" s="38"/>
      <c r="K13" s="38"/>
      <c r="L13" s="13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4" t="s">
        <v>29</v>
      </c>
      <c r="E14" s="38"/>
      <c r="F14" s="38"/>
      <c r="G14" s="38"/>
      <c r="H14" s="38"/>
      <c r="I14" s="140" t="s">
        <v>30</v>
      </c>
      <c r="J14" s="139" t="s">
        <v>31</v>
      </c>
      <c r="K14" s="38"/>
      <c r="L14" s="13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9" t="s">
        <v>32</v>
      </c>
      <c r="F15" s="38"/>
      <c r="G15" s="38"/>
      <c r="H15" s="38"/>
      <c r="I15" s="140" t="s">
        <v>33</v>
      </c>
      <c r="J15" s="139" t="s">
        <v>34</v>
      </c>
      <c r="K15" s="38"/>
      <c r="L15" s="13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36"/>
      <c r="J16" s="38"/>
      <c r="K16" s="38"/>
      <c r="L16" s="13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4" t="s">
        <v>35</v>
      </c>
      <c r="E17" s="38"/>
      <c r="F17" s="38"/>
      <c r="G17" s="38"/>
      <c r="H17" s="38"/>
      <c r="I17" s="140" t="s">
        <v>30</v>
      </c>
      <c r="J17" s="33" t="str">
        <f>'Rekapitulace stavby'!AN13</f>
        <v>Vyplň údaj</v>
      </c>
      <c r="K17" s="38"/>
      <c r="L17" s="13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40" t="s">
        <v>33</v>
      </c>
      <c r="J18" s="33" t="str">
        <f>'Rekapitulace stavby'!AN14</f>
        <v>Vyplň údaj</v>
      </c>
      <c r="K18" s="38"/>
      <c r="L18" s="13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36"/>
      <c r="J19" s="38"/>
      <c r="K19" s="38"/>
      <c r="L19" s="13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4" t="s">
        <v>37</v>
      </c>
      <c r="E20" s="38"/>
      <c r="F20" s="38"/>
      <c r="G20" s="38"/>
      <c r="H20" s="38"/>
      <c r="I20" s="140" t="s">
        <v>30</v>
      </c>
      <c r="J20" s="139" t="s">
        <v>20</v>
      </c>
      <c r="K20" s="38"/>
      <c r="L20" s="13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9" t="s">
        <v>38</v>
      </c>
      <c r="F21" s="38"/>
      <c r="G21" s="38"/>
      <c r="H21" s="38"/>
      <c r="I21" s="140" t="s">
        <v>33</v>
      </c>
      <c r="J21" s="139" t="s">
        <v>20</v>
      </c>
      <c r="K21" s="38"/>
      <c r="L21" s="13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36"/>
      <c r="J22" s="38"/>
      <c r="K22" s="38"/>
      <c r="L22" s="13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4" t="s">
        <v>40</v>
      </c>
      <c r="E23" s="38"/>
      <c r="F23" s="38"/>
      <c r="G23" s="38"/>
      <c r="H23" s="38"/>
      <c r="I23" s="140" t="s">
        <v>30</v>
      </c>
      <c r="J23" s="139" t="s">
        <v>20</v>
      </c>
      <c r="K23" s="38"/>
      <c r="L23" s="13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9" t="s">
        <v>38</v>
      </c>
      <c r="F24" s="38"/>
      <c r="G24" s="38"/>
      <c r="H24" s="38"/>
      <c r="I24" s="140" t="s">
        <v>33</v>
      </c>
      <c r="J24" s="139" t="s">
        <v>20</v>
      </c>
      <c r="K24" s="38"/>
      <c r="L24" s="13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36"/>
      <c r="J25" s="38"/>
      <c r="K25" s="38"/>
      <c r="L25" s="13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4" t="s">
        <v>41</v>
      </c>
      <c r="E26" s="38"/>
      <c r="F26" s="38"/>
      <c r="G26" s="38"/>
      <c r="H26" s="38"/>
      <c r="I26" s="136"/>
      <c r="J26" s="38"/>
      <c r="K26" s="38"/>
      <c r="L26" s="13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83.25" customHeight="1">
      <c r="A27" s="142"/>
      <c r="B27" s="143"/>
      <c r="C27" s="142"/>
      <c r="D27" s="142"/>
      <c r="E27" s="144" t="s">
        <v>42</v>
      </c>
      <c r="F27" s="144"/>
      <c r="G27" s="144"/>
      <c r="H27" s="144"/>
      <c r="I27" s="145"/>
      <c r="J27" s="142"/>
      <c r="K27" s="142"/>
      <c r="L27" s="146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36"/>
      <c r="J28" s="38"/>
      <c r="K28" s="38"/>
      <c r="L28" s="13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7"/>
      <c r="E29" s="147"/>
      <c r="F29" s="147"/>
      <c r="G29" s="147"/>
      <c r="H29" s="147"/>
      <c r="I29" s="148"/>
      <c r="J29" s="147"/>
      <c r="K29" s="147"/>
      <c r="L29" s="137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9" t="s">
        <v>43</v>
      </c>
      <c r="E30" s="38"/>
      <c r="F30" s="38"/>
      <c r="G30" s="38"/>
      <c r="H30" s="38"/>
      <c r="I30" s="136"/>
      <c r="J30" s="150">
        <f>ROUND(J85, 2)</f>
        <v>0</v>
      </c>
      <c r="K30" s="38"/>
      <c r="L30" s="13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7"/>
      <c r="E31" s="147"/>
      <c r="F31" s="147"/>
      <c r="G31" s="147"/>
      <c r="H31" s="147"/>
      <c r="I31" s="148"/>
      <c r="J31" s="147"/>
      <c r="K31" s="147"/>
      <c r="L31" s="13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1" t="s">
        <v>45</v>
      </c>
      <c r="G32" s="38"/>
      <c r="H32" s="38"/>
      <c r="I32" s="152" t="s">
        <v>44</v>
      </c>
      <c r="J32" s="151" t="s">
        <v>46</v>
      </c>
      <c r="K32" s="38"/>
      <c r="L32" s="13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47</v>
      </c>
      <c r="E33" s="134" t="s">
        <v>48</v>
      </c>
      <c r="F33" s="154">
        <f>ROUND((SUM(BE85:BE114)),  2)</f>
        <v>0</v>
      </c>
      <c r="G33" s="38"/>
      <c r="H33" s="38"/>
      <c r="I33" s="155">
        <v>0.20999999999999999</v>
      </c>
      <c r="J33" s="154">
        <f>ROUND(((SUM(BE85:BE114))*I33),  2)</f>
        <v>0</v>
      </c>
      <c r="K33" s="38"/>
      <c r="L33" s="13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4" t="s">
        <v>49</v>
      </c>
      <c r="F34" s="154">
        <f>ROUND((SUM(BF85:BF114)),  2)</f>
        <v>0</v>
      </c>
      <c r="G34" s="38"/>
      <c r="H34" s="38"/>
      <c r="I34" s="155">
        <v>0.14999999999999999</v>
      </c>
      <c r="J34" s="154">
        <f>ROUND(((SUM(BF85:BF114))*I34),  2)</f>
        <v>0</v>
      </c>
      <c r="K34" s="38"/>
      <c r="L34" s="13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4" t="s">
        <v>50</v>
      </c>
      <c r="F35" s="154">
        <f>ROUND((SUM(BG85:BG114)),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13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4" t="s">
        <v>51</v>
      </c>
      <c r="F36" s="154">
        <f>ROUND((SUM(BH85:BH114)),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13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4" t="s">
        <v>52</v>
      </c>
      <c r="F37" s="154">
        <f>ROUND((SUM(BI85:BI114)),  2)</f>
        <v>0</v>
      </c>
      <c r="G37" s="38"/>
      <c r="H37" s="38"/>
      <c r="I37" s="155">
        <v>0</v>
      </c>
      <c r="J37" s="154">
        <f>0</f>
        <v>0</v>
      </c>
      <c r="K37" s="38"/>
      <c r="L37" s="13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36"/>
      <c r="J38" s="38"/>
      <c r="K38" s="38"/>
      <c r="L38" s="13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53</v>
      </c>
      <c r="E39" s="158"/>
      <c r="F39" s="158"/>
      <c r="G39" s="159" t="s">
        <v>54</v>
      </c>
      <c r="H39" s="160" t="s">
        <v>55</v>
      </c>
      <c r="I39" s="161"/>
      <c r="J39" s="162">
        <f>SUM(J30:J37)</f>
        <v>0</v>
      </c>
      <c r="K39" s="163"/>
      <c r="L39" s="13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64"/>
      <c r="C40" s="165"/>
      <c r="D40" s="165"/>
      <c r="E40" s="165"/>
      <c r="F40" s="165"/>
      <c r="G40" s="165"/>
      <c r="H40" s="165"/>
      <c r="I40" s="166"/>
      <c r="J40" s="165"/>
      <c r="K40" s="165"/>
      <c r="L40" s="13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9"/>
      <c r="J44" s="168"/>
      <c r="K44" s="168"/>
      <c r="L44" s="137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96</v>
      </c>
      <c r="D45" s="40"/>
      <c r="E45" s="40"/>
      <c r="F45" s="40"/>
      <c r="G45" s="40"/>
      <c r="H45" s="40"/>
      <c r="I45" s="136"/>
      <c r="J45" s="40"/>
      <c r="K45" s="40"/>
      <c r="L45" s="137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136"/>
      <c r="J46" s="40"/>
      <c r="K46" s="40"/>
      <c r="L46" s="13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136"/>
      <c r="J47" s="40"/>
      <c r="K47" s="40"/>
      <c r="L47" s="13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70" t="str">
        <f>E7</f>
        <v>Oprava trati v úseku Roudnice n.L. - Straškov</v>
      </c>
      <c r="F48" s="32"/>
      <c r="G48" s="32"/>
      <c r="H48" s="32"/>
      <c r="I48" s="136"/>
      <c r="J48" s="40"/>
      <c r="K48" s="40"/>
      <c r="L48" s="13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94</v>
      </c>
      <c r="D49" s="40"/>
      <c r="E49" s="40"/>
      <c r="F49" s="40"/>
      <c r="G49" s="40"/>
      <c r="H49" s="40"/>
      <c r="I49" s="136"/>
      <c r="J49" s="40"/>
      <c r="K49" s="40"/>
      <c r="L49" s="13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003 - VRN</v>
      </c>
      <c r="F50" s="40"/>
      <c r="G50" s="40"/>
      <c r="H50" s="40"/>
      <c r="I50" s="136"/>
      <c r="J50" s="40"/>
      <c r="K50" s="40"/>
      <c r="L50" s="13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136"/>
      <c r="J51" s="40"/>
      <c r="K51" s="40"/>
      <c r="L51" s="137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23</v>
      </c>
      <c r="D52" s="40"/>
      <c r="E52" s="40"/>
      <c r="F52" s="27" t="str">
        <f>F12</f>
        <v xml:space="preserve"> trať 096</v>
      </c>
      <c r="G52" s="40"/>
      <c r="H52" s="40"/>
      <c r="I52" s="140" t="s">
        <v>25</v>
      </c>
      <c r="J52" s="72" t="str">
        <f>IF(J12="","",J12)</f>
        <v>2. 3. 2020</v>
      </c>
      <c r="K52" s="40"/>
      <c r="L52" s="13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136"/>
      <c r="J53" s="40"/>
      <c r="K53" s="40"/>
      <c r="L53" s="13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29</v>
      </c>
      <c r="D54" s="40"/>
      <c r="E54" s="40"/>
      <c r="F54" s="27" t="str">
        <f>E15</f>
        <v xml:space="preserve"> Správa železnic, OŘ ÚNL, ST ÚNL</v>
      </c>
      <c r="G54" s="40"/>
      <c r="H54" s="40"/>
      <c r="I54" s="140" t="s">
        <v>37</v>
      </c>
      <c r="J54" s="36" t="str">
        <f>E21</f>
        <v xml:space="preserve"> </v>
      </c>
      <c r="K54" s="40"/>
      <c r="L54" s="13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35</v>
      </c>
      <c r="D55" s="40"/>
      <c r="E55" s="40"/>
      <c r="F55" s="27" t="str">
        <f>IF(E18="","",E18)</f>
        <v>Vyplň údaj</v>
      </c>
      <c r="G55" s="40"/>
      <c r="H55" s="40"/>
      <c r="I55" s="140" t="s">
        <v>40</v>
      </c>
      <c r="J55" s="36" t="str">
        <f>E24</f>
        <v xml:space="preserve"> </v>
      </c>
      <c r="K55" s="40"/>
      <c r="L55" s="13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136"/>
      <c r="J56" s="40"/>
      <c r="K56" s="40"/>
      <c r="L56" s="13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71" t="s">
        <v>97</v>
      </c>
      <c r="D57" s="172"/>
      <c r="E57" s="172"/>
      <c r="F57" s="172"/>
      <c r="G57" s="172"/>
      <c r="H57" s="172"/>
      <c r="I57" s="173"/>
      <c r="J57" s="174" t="s">
        <v>98</v>
      </c>
      <c r="K57" s="172"/>
      <c r="L57" s="13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136"/>
      <c r="J58" s="40"/>
      <c r="K58" s="40"/>
      <c r="L58" s="13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75" t="s">
        <v>75</v>
      </c>
      <c r="D59" s="40"/>
      <c r="E59" s="40"/>
      <c r="F59" s="40"/>
      <c r="G59" s="40"/>
      <c r="H59" s="40"/>
      <c r="I59" s="136"/>
      <c r="J59" s="102">
        <f>J85</f>
        <v>0</v>
      </c>
      <c r="K59" s="40"/>
      <c r="L59" s="13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99</v>
      </c>
    </row>
    <row r="60" hidden="1" s="9" customFormat="1" ht="24.96" customHeight="1">
      <c r="A60" s="9"/>
      <c r="B60" s="176"/>
      <c r="C60" s="177"/>
      <c r="D60" s="178" t="s">
        <v>375</v>
      </c>
      <c r="E60" s="179"/>
      <c r="F60" s="179"/>
      <c r="G60" s="179"/>
      <c r="H60" s="179"/>
      <c r="I60" s="180"/>
      <c r="J60" s="181">
        <f>J86</f>
        <v>0</v>
      </c>
      <c r="K60" s="177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83"/>
      <c r="C61" s="184"/>
      <c r="D61" s="185" t="s">
        <v>376</v>
      </c>
      <c r="E61" s="186"/>
      <c r="F61" s="186"/>
      <c r="G61" s="186"/>
      <c r="H61" s="186"/>
      <c r="I61" s="187"/>
      <c r="J61" s="188">
        <f>J87</f>
        <v>0</v>
      </c>
      <c r="K61" s="184"/>
      <c r="L61" s="18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83"/>
      <c r="C62" s="184"/>
      <c r="D62" s="185" t="s">
        <v>377</v>
      </c>
      <c r="E62" s="186"/>
      <c r="F62" s="186"/>
      <c r="G62" s="186"/>
      <c r="H62" s="186"/>
      <c r="I62" s="187"/>
      <c r="J62" s="188">
        <f>J96</f>
        <v>0</v>
      </c>
      <c r="K62" s="184"/>
      <c r="L62" s="18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83"/>
      <c r="C63" s="184"/>
      <c r="D63" s="185" t="s">
        <v>378</v>
      </c>
      <c r="E63" s="186"/>
      <c r="F63" s="186"/>
      <c r="G63" s="186"/>
      <c r="H63" s="186"/>
      <c r="I63" s="187"/>
      <c r="J63" s="188">
        <f>J102</f>
        <v>0</v>
      </c>
      <c r="K63" s="184"/>
      <c r="L63" s="18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83"/>
      <c r="C64" s="184"/>
      <c r="D64" s="185" t="s">
        <v>379</v>
      </c>
      <c r="E64" s="186"/>
      <c r="F64" s="186"/>
      <c r="G64" s="186"/>
      <c r="H64" s="186"/>
      <c r="I64" s="187"/>
      <c r="J64" s="188">
        <f>J107</f>
        <v>0</v>
      </c>
      <c r="K64" s="184"/>
      <c r="L64" s="18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83"/>
      <c r="C65" s="184"/>
      <c r="D65" s="185" t="s">
        <v>380</v>
      </c>
      <c r="E65" s="186"/>
      <c r="F65" s="186"/>
      <c r="G65" s="186"/>
      <c r="H65" s="186"/>
      <c r="I65" s="187"/>
      <c r="J65" s="188">
        <f>J111</f>
        <v>0</v>
      </c>
      <c r="K65" s="184"/>
      <c r="L65" s="18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136"/>
      <c r="J66" s="40"/>
      <c r="K66" s="40"/>
      <c r="L66" s="137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 s="2" customFormat="1" ht="6.96" customHeight="1">
      <c r="A67" s="38"/>
      <c r="B67" s="59"/>
      <c r="C67" s="60"/>
      <c r="D67" s="60"/>
      <c r="E67" s="60"/>
      <c r="F67" s="60"/>
      <c r="G67" s="60"/>
      <c r="H67" s="60"/>
      <c r="I67" s="166"/>
      <c r="J67" s="60"/>
      <c r="K67" s="60"/>
      <c r="L67" s="137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hidden="1"/>
    <row r="69" hidden="1"/>
    <row r="70" hidden="1"/>
    <row r="71" s="2" customFormat="1" ht="6.96" customHeight="1">
      <c r="A71" s="38"/>
      <c r="B71" s="61"/>
      <c r="C71" s="62"/>
      <c r="D71" s="62"/>
      <c r="E71" s="62"/>
      <c r="F71" s="62"/>
      <c r="G71" s="62"/>
      <c r="H71" s="62"/>
      <c r="I71" s="169"/>
      <c r="J71" s="62"/>
      <c r="K71" s="62"/>
      <c r="L71" s="13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3" t="s">
        <v>106</v>
      </c>
      <c r="D72" s="40"/>
      <c r="E72" s="40"/>
      <c r="F72" s="40"/>
      <c r="G72" s="40"/>
      <c r="H72" s="40"/>
      <c r="I72" s="136"/>
      <c r="J72" s="40"/>
      <c r="K72" s="40"/>
      <c r="L72" s="13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136"/>
      <c r="J73" s="40"/>
      <c r="K73" s="40"/>
      <c r="L73" s="13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16</v>
      </c>
      <c r="D74" s="40"/>
      <c r="E74" s="40"/>
      <c r="F74" s="40"/>
      <c r="G74" s="40"/>
      <c r="H74" s="40"/>
      <c r="I74" s="136"/>
      <c r="J74" s="40"/>
      <c r="K74" s="40"/>
      <c r="L74" s="13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170" t="str">
        <f>E7</f>
        <v>Oprava trati v úseku Roudnice n.L. - Straškov</v>
      </c>
      <c r="F75" s="32"/>
      <c r="G75" s="32"/>
      <c r="H75" s="32"/>
      <c r="I75" s="136"/>
      <c r="J75" s="40"/>
      <c r="K75" s="40"/>
      <c r="L75" s="13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94</v>
      </c>
      <c r="D76" s="40"/>
      <c r="E76" s="40"/>
      <c r="F76" s="40"/>
      <c r="G76" s="40"/>
      <c r="H76" s="40"/>
      <c r="I76" s="136"/>
      <c r="J76" s="40"/>
      <c r="K76" s="40"/>
      <c r="L76" s="13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E9</f>
        <v>003 - VRN</v>
      </c>
      <c r="F77" s="40"/>
      <c r="G77" s="40"/>
      <c r="H77" s="40"/>
      <c r="I77" s="136"/>
      <c r="J77" s="40"/>
      <c r="K77" s="40"/>
      <c r="L77" s="13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136"/>
      <c r="J78" s="40"/>
      <c r="K78" s="40"/>
      <c r="L78" s="13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23</v>
      </c>
      <c r="D79" s="40"/>
      <c r="E79" s="40"/>
      <c r="F79" s="27" t="str">
        <f>F12</f>
        <v xml:space="preserve"> trať 096</v>
      </c>
      <c r="G79" s="40"/>
      <c r="H79" s="40"/>
      <c r="I79" s="140" t="s">
        <v>25</v>
      </c>
      <c r="J79" s="72" t="str">
        <f>IF(J12="","",J12)</f>
        <v>2. 3. 2020</v>
      </c>
      <c r="K79" s="40"/>
      <c r="L79" s="13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136"/>
      <c r="J80" s="40"/>
      <c r="K80" s="40"/>
      <c r="L80" s="13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29</v>
      </c>
      <c r="D81" s="40"/>
      <c r="E81" s="40"/>
      <c r="F81" s="27" t="str">
        <f>E15</f>
        <v xml:space="preserve"> Správa železnic, OŘ ÚNL, ST ÚNL</v>
      </c>
      <c r="G81" s="40"/>
      <c r="H81" s="40"/>
      <c r="I81" s="140" t="s">
        <v>37</v>
      </c>
      <c r="J81" s="36" t="str">
        <f>E21</f>
        <v xml:space="preserve"> </v>
      </c>
      <c r="K81" s="40"/>
      <c r="L81" s="13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35</v>
      </c>
      <c r="D82" s="40"/>
      <c r="E82" s="40"/>
      <c r="F82" s="27" t="str">
        <f>IF(E18="","",E18)</f>
        <v>Vyplň údaj</v>
      </c>
      <c r="G82" s="40"/>
      <c r="H82" s="40"/>
      <c r="I82" s="140" t="s">
        <v>40</v>
      </c>
      <c r="J82" s="36" t="str">
        <f>E24</f>
        <v xml:space="preserve"> </v>
      </c>
      <c r="K82" s="40"/>
      <c r="L82" s="137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136"/>
      <c r="J83" s="40"/>
      <c r="K83" s="40"/>
      <c r="L83" s="137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11" customFormat="1" ht="29.28" customHeight="1">
      <c r="A84" s="190"/>
      <c r="B84" s="191"/>
      <c r="C84" s="192" t="s">
        <v>107</v>
      </c>
      <c r="D84" s="193" t="s">
        <v>62</v>
      </c>
      <c r="E84" s="193" t="s">
        <v>58</v>
      </c>
      <c r="F84" s="193" t="s">
        <v>59</v>
      </c>
      <c r="G84" s="193" t="s">
        <v>108</v>
      </c>
      <c r="H84" s="193" t="s">
        <v>109</v>
      </c>
      <c r="I84" s="194" t="s">
        <v>110</v>
      </c>
      <c r="J84" s="193" t="s">
        <v>98</v>
      </c>
      <c r="K84" s="195" t="s">
        <v>111</v>
      </c>
      <c r="L84" s="196"/>
      <c r="M84" s="92" t="s">
        <v>20</v>
      </c>
      <c r="N84" s="93" t="s">
        <v>47</v>
      </c>
      <c r="O84" s="93" t="s">
        <v>112</v>
      </c>
      <c r="P84" s="93" t="s">
        <v>113</v>
      </c>
      <c r="Q84" s="93" t="s">
        <v>114</v>
      </c>
      <c r="R84" s="93" t="s">
        <v>115</v>
      </c>
      <c r="S84" s="93" t="s">
        <v>116</v>
      </c>
      <c r="T84" s="94" t="s">
        <v>117</v>
      </c>
      <c r="U84" s="190"/>
      <c r="V84" s="190"/>
      <c r="W84" s="190"/>
      <c r="X84" s="190"/>
      <c r="Y84" s="190"/>
      <c r="Z84" s="190"/>
      <c r="AA84" s="190"/>
      <c r="AB84" s="190"/>
      <c r="AC84" s="190"/>
      <c r="AD84" s="190"/>
      <c r="AE84" s="190"/>
    </row>
    <row r="85" s="2" customFormat="1" ht="22.8" customHeight="1">
      <c r="A85" s="38"/>
      <c r="B85" s="39"/>
      <c r="C85" s="99" t="s">
        <v>118</v>
      </c>
      <c r="D85" s="40"/>
      <c r="E85" s="40"/>
      <c r="F85" s="40"/>
      <c r="G85" s="40"/>
      <c r="H85" s="40"/>
      <c r="I85" s="136"/>
      <c r="J85" s="197">
        <f>BK85</f>
        <v>0</v>
      </c>
      <c r="K85" s="40"/>
      <c r="L85" s="44"/>
      <c r="M85" s="95"/>
      <c r="N85" s="198"/>
      <c r="O85" s="96"/>
      <c r="P85" s="199">
        <f>P86</f>
        <v>0</v>
      </c>
      <c r="Q85" s="96"/>
      <c r="R85" s="199">
        <f>R86</f>
        <v>0</v>
      </c>
      <c r="S85" s="96"/>
      <c r="T85" s="200">
        <f>T86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76</v>
      </c>
      <c r="AU85" s="17" t="s">
        <v>99</v>
      </c>
      <c r="BK85" s="201">
        <f>BK86</f>
        <v>0</v>
      </c>
    </row>
    <row r="86" s="12" customFormat="1" ht="25.92" customHeight="1">
      <c r="A86" s="12"/>
      <c r="B86" s="202"/>
      <c r="C86" s="203"/>
      <c r="D86" s="204" t="s">
        <v>76</v>
      </c>
      <c r="E86" s="205" t="s">
        <v>91</v>
      </c>
      <c r="F86" s="205" t="s">
        <v>381</v>
      </c>
      <c r="G86" s="203"/>
      <c r="H86" s="203"/>
      <c r="I86" s="206"/>
      <c r="J86" s="207">
        <f>BK86</f>
        <v>0</v>
      </c>
      <c r="K86" s="203"/>
      <c r="L86" s="208"/>
      <c r="M86" s="209"/>
      <c r="N86" s="210"/>
      <c r="O86" s="210"/>
      <c r="P86" s="211">
        <f>P87+P96+P102+P107+P111</f>
        <v>0</v>
      </c>
      <c r="Q86" s="210"/>
      <c r="R86" s="211">
        <f>R87+R96+R102+R107+R111</f>
        <v>0</v>
      </c>
      <c r="S86" s="210"/>
      <c r="T86" s="212">
        <f>T87+T96+T102+T107+T111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13" t="s">
        <v>163</v>
      </c>
      <c r="AT86" s="214" t="s">
        <v>76</v>
      </c>
      <c r="AU86" s="214" t="s">
        <v>77</v>
      </c>
      <c r="AY86" s="213" t="s">
        <v>121</v>
      </c>
      <c r="BK86" s="215">
        <f>BK87+BK96+BK102+BK107+BK111</f>
        <v>0</v>
      </c>
    </row>
    <row r="87" s="12" customFormat="1" ht="22.8" customHeight="1">
      <c r="A87" s="12"/>
      <c r="B87" s="202"/>
      <c r="C87" s="203"/>
      <c r="D87" s="204" t="s">
        <v>76</v>
      </c>
      <c r="E87" s="216" t="s">
        <v>382</v>
      </c>
      <c r="F87" s="216" t="s">
        <v>383</v>
      </c>
      <c r="G87" s="203"/>
      <c r="H87" s="203"/>
      <c r="I87" s="206"/>
      <c r="J87" s="217">
        <f>BK87</f>
        <v>0</v>
      </c>
      <c r="K87" s="203"/>
      <c r="L87" s="208"/>
      <c r="M87" s="209"/>
      <c r="N87" s="210"/>
      <c r="O87" s="210"/>
      <c r="P87" s="211">
        <f>SUM(P88:P95)</f>
        <v>0</v>
      </c>
      <c r="Q87" s="210"/>
      <c r="R87" s="211">
        <f>SUM(R88:R95)</f>
        <v>0</v>
      </c>
      <c r="S87" s="210"/>
      <c r="T87" s="212">
        <f>SUM(T88:T95)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3" t="s">
        <v>163</v>
      </c>
      <c r="AT87" s="214" t="s">
        <v>76</v>
      </c>
      <c r="AU87" s="214" t="s">
        <v>22</v>
      </c>
      <c r="AY87" s="213" t="s">
        <v>121</v>
      </c>
      <c r="BK87" s="215">
        <f>SUM(BK88:BK95)</f>
        <v>0</v>
      </c>
    </row>
    <row r="88" s="2" customFormat="1" ht="16.5" customHeight="1">
      <c r="A88" s="38"/>
      <c r="B88" s="39"/>
      <c r="C88" s="218" t="s">
        <v>22</v>
      </c>
      <c r="D88" s="218" t="s">
        <v>123</v>
      </c>
      <c r="E88" s="219" t="s">
        <v>384</v>
      </c>
      <c r="F88" s="220" t="s">
        <v>385</v>
      </c>
      <c r="G88" s="221" t="s">
        <v>386</v>
      </c>
      <c r="H88" s="222">
        <v>91027</v>
      </c>
      <c r="I88" s="223"/>
      <c r="J88" s="224">
        <f>ROUND(I88*H88,2)</f>
        <v>0</v>
      </c>
      <c r="K88" s="220" t="s">
        <v>127</v>
      </c>
      <c r="L88" s="44"/>
      <c r="M88" s="225" t="s">
        <v>20</v>
      </c>
      <c r="N88" s="226" t="s">
        <v>48</v>
      </c>
      <c r="O88" s="84"/>
      <c r="P88" s="227">
        <f>O88*H88</f>
        <v>0</v>
      </c>
      <c r="Q88" s="227">
        <v>0</v>
      </c>
      <c r="R88" s="227">
        <f>Q88*H88</f>
        <v>0</v>
      </c>
      <c r="S88" s="227">
        <v>0</v>
      </c>
      <c r="T88" s="228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29" t="s">
        <v>128</v>
      </c>
      <c r="AT88" s="229" t="s">
        <v>123</v>
      </c>
      <c r="AU88" s="229" t="s">
        <v>86</v>
      </c>
      <c r="AY88" s="17" t="s">
        <v>121</v>
      </c>
      <c r="BE88" s="230">
        <f>IF(N88="základní",J88,0)</f>
        <v>0</v>
      </c>
      <c r="BF88" s="230">
        <f>IF(N88="snížená",J88,0)</f>
        <v>0</v>
      </c>
      <c r="BG88" s="230">
        <f>IF(N88="zákl. přenesená",J88,0)</f>
        <v>0</v>
      </c>
      <c r="BH88" s="230">
        <f>IF(N88="sníž. přenesená",J88,0)</f>
        <v>0</v>
      </c>
      <c r="BI88" s="230">
        <f>IF(N88="nulová",J88,0)</f>
        <v>0</v>
      </c>
      <c r="BJ88" s="17" t="s">
        <v>22</v>
      </c>
      <c r="BK88" s="230">
        <f>ROUND(I88*H88,2)</f>
        <v>0</v>
      </c>
      <c r="BL88" s="17" t="s">
        <v>128</v>
      </c>
      <c r="BM88" s="229" t="s">
        <v>387</v>
      </c>
    </row>
    <row r="89" s="2" customFormat="1">
      <c r="A89" s="38"/>
      <c r="B89" s="39"/>
      <c r="C89" s="40"/>
      <c r="D89" s="231" t="s">
        <v>130</v>
      </c>
      <c r="E89" s="40"/>
      <c r="F89" s="232" t="s">
        <v>385</v>
      </c>
      <c r="G89" s="40"/>
      <c r="H89" s="40"/>
      <c r="I89" s="136"/>
      <c r="J89" s="40"/>
      <c r="K89" s="40"/>
      <c r="L89" s="44"/>
      <c r="M89" s="233"/>
      <c r="N89" s="234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130</v>
      </c>
      <c r="AU89" s="17" t="s">
        <v>86</v>
      </c>
    </row>
    <row r="90" s="2" customFormat="1">
      <c r="A90" s="38"/>
      <c r="B90" s="39"/>
      <c r="C90" s="40"/>
      <c r="D90" s="231" t="s">
        <v>388</v>
      </c>
      <c r="E90" s="40"/>
      <c r="F90" s="235" t="s">
        <v>389</v>
      </c>
      <c r="G90" s="40"/>
      <c r="H90" s="40"/>
      <c r="I90" s="136"/>
      <c r="J90" s="40"/>
      <c r="K90" s="40"/>
      <c r="L90" s="44"/>
      <c r="M90" s="233"/>
      <c r="N90" s="234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388</v>
      </c>
      <c r="AU90" s="17" t="s">
        <v>86</v>
      </c>
    </row>
    <row r="91" s="2" customFormat="1" ht="16.5" customHeight="1">
      <c r="A91" s="38"/>
      <c r="B91" s="39"/>
      <c r="C91" s="218" t="s">
        <v>86</v>
      </c>
      <c r="D91" s="218" t="s">
        <v>123</v>
      </c>
      <c r="E91" s="219" t="s">
        <v>390</v>
      </c>
      <c r="F91" s="220" t="s">
        <v>391</v>
      </c>
      <c r="G91" s="221" t="s">
        <v>386</v>
      </c>
      <c r="H91" s="222">
        <v>91027</v>
      </c>
      <c r="I91" s="223"/>
      <c r="J91" s="224">
        <f>ROUND(I91*H91,2)</f>
        <v>0</v>
      </c>
      <c r="K91" s="220" t="s">
        <v>127</v>
      </c>
      <c r="L91" s="44"/>
      <c r="M91" s="225" t="s">
        <v>20</v>
      </c>
      <c r="N91" s="226" t="s">
        <v>48</v>
      </c>
      <c r="O91" s="84"/>
      <c r="P91" s="227">
        <f>O91*H91</f>
        <v>0</v>
      </c>
      <c r="Q91" s="227">
        <v>0</v>
      </c>
      <c r="R91" s="227">
        <f>Q91*H91</f>
        <v>0</v>
      </c>
      <c r="S91" s="227">
        <v>0</v>
      </c>
      <c r="T91" s="228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29" t="s">
        <v>128</v>
      </c>
      <c r="AT91" s="229" t="s">
        <v>123</v>
      </c>
      <c r="AU91" s="229" t="s">
        <v>86</v>
      </c>
      <c r="AY91" s="17" t="s">
        <v>121</v>
      </c>
      <c r="BE91" s="230">
        <f>IF(N91="základní",J91,0)</f>
        <v>0</v>
      </c>
      <c r="BF91" s="230">
        <f>IF(N91="snížená",J91,0)</f>
        <v>0</v>
      </c>
      <c r="BG91" s="230">
        <f>IF(N91="zákl. přenesená",J91,0)</f>
        <v>0</v>
      </c>
      <c r="BH91" s="230">
        <f>IF(N91="sníž. přenesená",J91,0)</f>
        <v>0</v>
      </c>
      <c r="BI91" s="230">
        <f>IF(N91="nulová",J91,0)</f>
        <v>0</v>
      </c>
      <c r="BJ91" s="17" t="s">
        <v>22</v>
      </c>
      <c r="BK91" s="230">
        <f>ROUND(I91*H91,2)</f>
        <v>0</v>
      </c>
      <c r="BL91" s="17" t="s">
        <v>128</v>
      </c>
      <c r="BM91" s="229" t="s">
        <v>392</v>
      </c>
    </row>
    <row r="92" s="2" customFormat="1">
      <c r="A92" s="38"/>
      <c r="B92" s="39"/>
      <c r="C92" s="40"/>
      <c r="D92" s="231" t="s">
        <v>130</v>
      </c>
      <c r="E92" s="40"/>
      <c r="F92" s="232" t="s">
        <v>391</v>
      </c>
      <c r="G92" s="40"/>
      <c r="H92" s="40"/>
      <c r="I92" s="136"/>
      <c r="J92" s="40"/>
      <c r="K92" s="40"/>
      <c r="L92" s="44"/>
      <c r="M92" s="233"/>
      <c r="N92" s="234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130</v>
      </c>
      <c r="AU92" s="17" t="s">
        <v>86</v>
      </c>
    </row>
    <row r="93" s="2" customFormat="1">
      <c r="A93" s="38"/>
      <c r="B93" s="39"/>
      <c r="C93" s="40"/>
      <c r="D93" s="231" t="s">
        <v>388</v>
      </c>
      <c r="E93" s="40"/>
      <c r="F93" s="235" t="s">
        <v>393</v>
      </c>
      <c r="G93" s="40"/>
      <c r="H93" s="40"/>
      <c r="I93" s="136"/>
      <c r="J93" s="40"/>
      <c r="K93" s="40"/>
      <c r="L93" s="44"/>
      <c r="M93" s="233"/>
      <c r="N93" s="234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388</v>
      </c>
      <c r="AU93" s="17" t="s">
        <v>86</v>
      </c>
    </row>
    <row r="94" s="13" customFormat="1">
      <c r="A94" s="13"/>
      <c r="B94" s="236"/>
      <c r="C94" s="237"/>
      <c r="D94" s="231" t="s">
        <v>134</v>
      </c>
      <c r="E94" s="238" t="s">
        <v>20</v>
      </c>
      <c r="F94" s="239" t="s">
        <v>394</v>
      </c>
      <c r="G94" s="237"/>
      <c r="H94" s="238" t="s">
        <v>20</v>
      </c>
      <c r="I94" s="240"/>
      <c r="J94" s="237"/>
      <c r="K94" s="237"/>
      <c r="L94" s="241"/>
      <c r="M94" s="242"/>
      <c r="N94" s="243"/>
      <c r="O94" s="243"/>
      <c r="P94" s="243"/>
      <c r="Q94" s="243"/>
      <c r="R94" s="243"/>
      <c r="S94" s="243"/>
      <c r="T94" s="244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5" t="s">
        <v>134</v>
      </c>
      <c r="AU94" s="245" t="s">
        <v>86</v>
      </c>
      <c r="AV94" s="13" t="s">
        <v>22</v>
      </c>
      <c r="AW94" s="13" t="s">
        <v>39</v>
      </c>
      <c r="AX94" s="13" t="s">
        <v>77</v>
      </c>
      <c r="AY94" s="245" t="s">
        <v>121</v>
      </c>
    </row>
    <row r="95" s="14" customFormat="1">
      <c r="A95" s="14"/>
      <c r="B95" s="246"/>
      <c r="C95" s="247"/>
      <c r="D95" s="231" t="s">
        <v>134</v>
      </c>
      <c r="E95" s="248" t="s">
        <v>20</v>
      </c>
      <c r="F95" s="249" t="s">
        <v>395</v>
      </c>
      <c r="G95" s="247"/>
      <c r="H95" s="250">
        <v>91027</v>
      </c>
      <c r="I95" s="251"/>
      <c r="J95" s="247"/>
      <c r="K95" s="247"/>
      <c r="L95" s="252"/>
      <c r="M95" s="253"/>
      <c r="N95" s="254"/>
      <c r="O95" s="254"/>
      <c r="P95" s="254"/>
      <c r="Q95" s="254"/>
      <c r="R95" s="254"/>
      <c r="S95" s="254"/>
      <c r="T95" s="255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6" t="s">
        <v>134</v>
      </c>
      <c r="AU95" s="256" t="s">
        <v>86</v>
      </c>
      <c r="AV95" s="14" t="s">
        <v>86</v>
      </c>
      <c r="AW95" s="14" t="s">
        <v>39</v>
      </c>
      <c r="AX95" s="14" t="s">
        <v>22</v>
      </c>
      <c r="AY95" s="256" t="s">
        <v>121</v>
      </c>
    </row>
    <row r="96" s="12" customFormat="1" ht="22.8" customHeight="1">
      <c r="A96" s="12"/>
      <c r="B96" s="202"/>
      <c r="C96" s="203"/>
      <c r="D96" s="204" t="s">
        <v>76</v>
      </c>
      <c r="E96" s="216" t="s">
        <v>396</v>
      </c>
      <c r="F96" s="216" t="s">
        <v>397</v>
      </c>
      <c r="G96" s="203"/>
      <c r="H96" s="203"/>
      <c r="I96" s="206"/>
      <c r="J96" s="217">
        <f>BK96</f>
        <v>0</v>
      </c>
      <c r="K96" s="203"/>
      <c r="L96" s="208"/>
      <c r="M96" s="209"/>
      <c r="N96" s="210"/>
      <c r="O96" s="210"/>
      <c r="P96" s="211">
        <f>SUM(P97:P101)</f>
        <v>0</v>
      </c>
      <c r="Q96" s="210"/>
      <c r="R96" s="211">
        <f>SUM(R97:R101)</f>
        <v>0</v>
      </c>
      <c r="S96" s="210"/>
      <c r="T96" s="212">
        <f>SUM(T97:T101)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3" t="s">
        <v>163</v>
      </c>
      <c r="AT96" s="214" t="s">
        <v>76</v>
      </c>
      <c r="AU96" s="214" t="s">
        <v>22</v>
      </c>
      <c r="AY96" s="213" t="s">
        <v>121</v>
      </c>
      <c r="BK96" s="215">
        <f>SUM(BK97:BK101)</f>
        <v>0</v>
      </c>
    </row>
    <row r="97" s="2" customFormat="1" ht="16.5" customHeight="1">
      <c r="A97" s="38"/>
      <c r="B97" s="39"/>
      <c r="C97" s="218" t="s">
        <v>148</v>
      </c>
      <c r="D97" s="218" t="s">
        <v>123</v>
      </c>
      <c r="E97" s="219" t="s">
        <v>398</v>
      </c>
      <c r="F97" s="220" t="s">
        <v>397</v>
      </c>
      <c r="G97" s="221" t="s">
        <v>386</v>
      </c>
      <c r="H97" s="222">
        <v>91027</v>
      </c>
      <c r="I97" s="223"/>
      <c r="J97" s="224">
        <f>ROUND(I97*H97,2)</f>
        <v>0</v>
      </c>
      <c r="K97" s="220" t="s">
        <v>127</v>
      </c>
      <c r="L97" s="44"/>
      <c r="M97" s="225" t="s">
        <v>20</v>
      </c>
      <c r="N97" s="226" t="s">
        <v>48</v>
      </c>
      <c r="O97" s="84"/>
      <c r="P97" s="227">
        <f>O97*H97</f>
        <v>0</v>
      </c>
      <c r="Q97" s="227">
        <v>0</v>
      </c>
      <c r="R97" s="227">
        <f>Q97*H97</f>
        <v>0</v>
      </c>
      <c r="S97" s="227">
        <v>0</v>
      </c>
      <c r="T97" s="228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29" t="s">
        <v>128</v>
      </c>
      <c r="AT97" s="229" t="s">
        <v>123</v>
      </c>
      <c r="AU97" s="229" t="s">
        <v>86</v>
      </c>
      <c r="AY97" s="17" t="s">
        <v>121</v>
      </c>
      <c r="BE97" s="230">
        <f>IF(N97="základní",J97,0)</f>
        <v>0</v>
      </c>
      <c r="BF97" s="230">
        <f>IF(N97="snížená",J97,0)</f>
        <v>0</v>
      </c>
      <c r="BG97" s="230">
        <f>IF(N97="zákl. přenesená",J97,0)</f>
        <v>0</v>
      </c>
      <c r="BH97" s="230">
        <f>IF(N97="sníž. přenesená",J97,0)</f>
        <v>0</v>
      </c>
      <c r="BI97" s="230">
        <f>IF(N97="nulová",J97,0)</f>
        <v>0</v>
      </c>
      <c r="BJ97" s="17" t="s">
        <v>22</v>
      </c>
      <c r="BK97" s="230">
        <f>ROUND(I97*H97,2)</f>
        <v>0</v>
      </c>
      <c r="BL97" s="17" t="s">
        <v>128</v>
      </c>
      <c r="BM97" s="229" t="s">
        <v>399</v>
      </c>
    </row>
    <row r="98" s="2" customFormat="1">
      <c r="A98" s="38"/>
      <c r="B98" s="39"/>
      <c r="C98" s="40"/>
      <c r="D98" s="231" t="s">
        <v>130</v>
      </c>
      <c r="E98" s="40"/>
      <c r="F98" s="232" t="s">
        <v>397</v>
      </c>
      <c r="G98" s="40"/>
      <c r="H98" s="40"/>
      <c r="I98" s="136"/>
      <c r="J98" s="40"/>
      <c r="K98" s="40"/>
      <c r="L98" s="44"/>
      <c r="M98" s="233"/>
      <c r="N98" s="234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130</v>
      </c>
      <c r="AU98" s="17" t="s">
        <v>86</v>
      </c>
    </row>
    <row r="99" s="2" customFormat="1">
      <c r="A99" s="38"/>
      <c r="B99" s="39"/>
      <c r="C99" s="40"/>
      <c r="D99" s="231" t="s">
        <v>388</v>
      </c>
      <c r="E99" s="40"/>
      <c r="F99" s="235" t="s">
        <v>400</v>
      </c>
      <c r="G99" s="40"/>
      <c r="H99" s="40"/>
      <c r="I99" s="136"/>
      <c r="J99" s="40"/>
      <c r="K99" s="40"/>
      <c r="L99" s="44"/>
      <c r="M99" s="233"/>
      <c r="N99" s="234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388</v>
      </c>
      <c r="AU99" s="17" t="s">
        <v>86</v>
      </c>
    </row>
    <row r="100" s="13" customFormat="1">
      <c r="A100" s="13"/>
      <c r="B100" s="236"/>
      <c r="C100" s="237"/>
      <c r="D100" s="231" t="s">
        <v>134</v>
      </c>
      <c r="E100" s="238" t="s">
        <v>20</v>
      </c>
      <c r="F100" s="239" t="s">
        <v>401</v>
      </c>
      <c r="G100" s="237"/>
      <c r="H100" s="238" t="s">
        <v>20</v>
      </c>
      <c r="I100" s="240"/>
      <c r="J100" s="237"/>
      <c r="K100" s="237"/>
      <c r="L100" s="241"/>
      <c r="M100" s="242"/>
      <c r="N100" s="243"/>
      <c r="O100" s="243"/>
      <c r="P100" s="243"/>
      <c r="Q100" s="243"/>
      <c r="R100" s="243"/>
      <c r="S100" s="243"/>
      <c r="T100" s="24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5" t="s">
        <v>134</v>
      </c>
      <c r="AU100" s="245" t="s">
        <v>86</v>
      </c>
      <c r="AV100" s="13" t="s">
        <v>22</v>
      </c>
      <c r="AW100" s="13" t="s">
        <v>39</v>
      </c>
      <c r="AX100" s="13" t="s">
        <v>77</v>
      </c>
      <c r="AY100" s="245" t="s">
        <v>121</v>
      </c>
    </row>
    <row r="101" s="14" customFormat="1">
      <c r="A101" s="14"/>
      <c r="B101" s="246"/>
      <c r="C101" s="247"/>
      <c r="D101" s="231" t="s">
        <v>134</v>
      </c>
      <c r="E101" s="248" t="s">
        <v>20</v>
      </c>
      <c r="F101" s="249" t="s">
        <v>395</v>
      </c>
      <c r="G101" s="247"/>
      <c r="H101" s="250">
        <v>91027</v>
      </c>
      <c r="I101" s="251"/>
      <c r="J101" s="247"/>
      <c r="K101" s="247"/>
      <c r="L101" s="252"/>
      <c r="M101" s="253"/>
      <c r="N101" s="254"/>
      <c r="O101" s="254"/>
      <c r="P101" s="254"/>
      <c r="Q101" s="254"/>
      <c r="R101" s="254"/>
      <c r="S101" s="254"/>
      <c r="T101" s="25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6" t="s">
        <v>134</v>
      </c>
      <c r="AU101" s="256" t="s">
        <v>86</v>
      </c>
      <c r="AV101" s="14" t="s">
        <v>86</v>
      </c>
      <c r="AW101" s="14" t="s">
        <v>39</v>
      </c>
      <c r="AX101" s="14" t="s">
        <v>22</v>
      </c>
      <c r="AY101" s="256" t="s">
        <v>121</v>
      </c>
    </row>
    <row r="102" s="12" customFormat="1" ht="22.8" customHeight="1">
      <c r="A102" s="12"/>
      <c r="B102" s="202"/>
      <c r="C102" s="203"/>
      <c r="D102" s="204" t="s">
        <v>76</v>
      </c>
      <c r="E102" s="216" t="s">
        <v>402</v>
      </c>
      <c r="F102" s="216" t="s">
        <v>403</v>
      </c>
      <c r="G102" s="203"/>
      <c r="H102" s="203"/>
      <c r="I102" s="206"/>
      <c r="J102" s="217">
        <f>BK102</f>
        <v>0</v>
      </c>
      <c r="K102" s="203"/>
      <c r="L102" s="208"/>
      <c r="M102" s="209"/>
      <c r="N102" s="210"/>
      <c r="O102" s="210"/>
      <c r="P102" s="211">
        <f>SUM(P103:P106)</f>
        <v>0</v>
      </c>
      <c r="Q102" s="210"/>
      <c r="R102" s="211">
        <f>SUM(R103:R106)</f>
        <v>0</v>
      </c>
      <c r="S102" s="210"/>
      <c r="T102" s="212">
        <f>SUM(T103:T106)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13" t="s">
        <v>163</v>
      </c>
      <c r="AT102" s="214" t="s">
        <v>76</v>
      </c>
      <c r="AU102" s="214" t="s">
        <v>22</v>
      </c>
      <c r="AY102" s="213" t="s">
        <v>121</v>
      </c>
      <c r="BK102" s="215">
        <f>SUM(BK103:BK106)</f>
        <v>0</v>
      </c>
    </row>
    <row r="103" s="2" customFormat="1" ht="16.5" customHeight="1">
      <c r="A103" s="38"/>
      <c r="B103" s="39"/>
      <c r="C103" s="218" t="s">
        <v>128</v>
      </c>
      <c r="D103" s="218" t="s">
        <v>123</v>
      </c>
      <c r="E103" s="219" t="s">
        <v>404</v>
      </c>
      <c r="F103" s="220" t="s">
        <v>405</v>
      </c>
      <c r="G103" s="221" t="s">
        <v>406</v>
      </c>
      <c r="H103" s="222">
        <v>91027</v>
      </c>
      <c r="I103" s="223"/>
      <c r="J103" s="224">
        <f>ROUND(I103*H103,2)</f>
        <v>0</v>
      </c>
      <c r="K103" s="220" t="s">
        <v>208</v>
      </c>
      <c r="L103" s="44"/>
      <c r="M103" s="225" t="s">
        <v>20</v>
      </c>
      <c r="N103" s="226" t="s">
        <v>48</v>
      </c>
      <c r="O103" s="84"/>
      <c r="P103" s="227">
        <f>O103*H103</f>
        <v>0</v>
      </c>
      <c r="Q103" s="227">
        <v>0</v>
      </c>
      <c r="R103" s="227">
        <f>Q103*H103</f>
        <v>0</v>
      </c>
      <c r="S103" s="227">
        <v>0</v>
      </c>
      <c r="T103" s="228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29" t="s">
        <v>407</v>
      </c>
      <c r="AT103" s="229" t="s">
        <v>123</v>
      </c>
      <c r="AU103" s="229" t="s">
        <v>86</v>
      </c>
      <c r="AY103" s="17" t="s">
        <v>121</v>
      </c>
      <c r="BE103" s="230">
        <f>IF(N103="základní",J103,0)</f>
        <v>0</v>
      </c>
      <c r="BF103" s="230">
        <f>IF(N103="snížená",J103,0)</f>
        <v>0</v>
      </c>
      <c r="BG103" s="230">
        <f>IF(N103="zákl. přenesená",J103,0)</f>
        <v>0</v>
      </c>
      <c r="BH103" s="230">
        <f>IF(N103="sníž. přenesená",J103,0)</f>
        <v>0</v>
      </c>
      <c r="BI103" s="230">
        <f>IF(N103="nulová",J103,0)</f>
        <v>0</v>
      </c>
      <c r="BJ103" s="17" t="s">
        <v>22</v>
      </c>
      <c r="BK103" s="230">
        <f>ROUND(I103*H103,2)</f>
        <v>0</v>
      </c>
      <c r="BL103" s="17" t="s">
        <v>407</v>
      </c>
      <c r="BM103" s="229" t="s">
        <v>408</v>
      </c>
    </row>
    <row r="104" s="2" customFormat="1">
      <c r="A104" s="38"/>
      <c r="B104" s="39"/>
      <c r="C104" s="40"/>
      <c r="D104" s="231" t="s">
        <v>130</v>
      </c>
      <c r="E104" s="40"/>
      <c r="F104" s="232" t="s">
        <v>405</v>
      </c>
      <c r="G104" s="40"/>
      <c r="H104" s="40"/>
      <c r="I104" s="136"/>
      <c r="J104" s="40"/>
      <c r="K104" s="40"/>
      <c r="L104" s="44"/>
      <c r="M104" s="233"/>
      <c r="N104" s="234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130</v>
      </c>
      <c r="AU104" s="17" t="s">
        <v>86</v>
      </c>
    </row>
    <row r="105" s="13" customFormat="1">
      <c r="A105" s="13"/>
      <c r="B105" s="236"/>
      <c r="C105" s="237"/>
      <c r="D105" s="231" t="s">
        <v>134</v>
      </c>
      <c r="E105" s="238" t="s">
        <v>20</v>
      </c>
      <c r="F105" s="239" t="s">
        <v>409</v>
      </c>
      <c r="G105" s="237"/>
      <c r="H105" s="238" t="s">
        <v>20</v>
      </c>
      <c r="I105" s="240"/>
      <c r="J105" s="237"/>
      <c r="K105" s="237"/>
      <c r="L105" s="241"/>
      <c r="M105" s="242"/>
      <c r="N105" s="243"/>
      <c r="O105" s="243"/>
      <c r="P105" s="243"/>
      <c r="Q105" s="243"/>
      <c r="R105" s="243"/>
      <c r="S105" s="243"/>
      <c r="T105" s="24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5" t="s">
        <v>134</v>
      </c>
      <c r="AU105" s="245" t="s">
        <v>86</v>
      </c>
      <c r="AV105" s="13" t="s">
        <v>22</v>
      </c>
      <c r="AW105" s="13" t="s">
        <v>39</v>
      </c>
      <c r="AX105" s="13" t="s">
        <v>77</v>
      </c>
      <c r="AY105" s="245" t="s">
        <v>121</v>
      </c>
    </row>
    <row r="106" s="14" customFormat="1">
      <c r="A106" s="14"/>
      <c r="B106" s="246"/>
      <c r="C106" s="247"/>
      <c r="D106" s="231" t="s">
        <v>134</v>
      </c>
      <c r="E106" s="248" t="s">
        <v>20</v>
      </c>
      <c r="F106" s="249" t="s">
        <v>395</v>
      </c>
      <c r="G106" s="247"/>
      <c r="H106" s="250">
        <v>91027</v>
      </c>
      <c r="I106" s="251"/>
      <c r="J106" s="247"/>
      <c r="K106" s="247"/>
      <c r="L106" s="252"/>
      <c r="M106" s="253"/>
      <c r="N106" s="254"/>
      <c r="O106" s="254"/>
      <c r="P106" s="254"/>
      <c r="Q106" s="254"/>
      <c r="R106" s="254"/>
      <c r="S106" s="254"/>
      <c r="T106" s="25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6" t="s">
        <v>134</v>
      </c>
      <c r="AU106" s="256" t="s">
        <v>86</v>
      </c>
      <c r="AV106" s="14" t="s">
        <v>86</v>
      </c>
      <c r="AW106" s="14" t="s">
        <v>39</v>
      </c>
      <c r="AX106" s="14" t="s">
        <v>22</v>
      </c>
      <c r="AY106" s="256" t="s">
        <v>121</v>
      </c>
    </row>
    <row r="107" s="12" customFormat="1" ht="22.8" customHeight="1">
      <c r="A107" s="12"/>
      <c r="B107" s="202"/>
      <c r="C107" s="203"/>
      <c r="D107" s="204" t="s">
        <v>76</v>
      </c>
      <c r="E107" s="216" t="s">
        <v>410</v>
      </c>
      <c r="F107" s="216" t="s">
        <v>411</v>
      </c>
      <c r="G107" s="203"/>
      <c r="H107" s="203"/>
      <c r="I107" s="206"/>
      <c r="J107" s="217">
        <f>BK107</f>
        <v>0</v>
      </c>
      <c r="K107" s="203"/>
      <c r="L107" s="208"/>
      <c r="M107" s="209"/>
      <c r="N107" s="210"/>
      <c r="O107" s="210"/>
      <c r="P107" s="211">
        <f>SUM(P108:P110)</f>
        <v>0</v>
      </c>
      <c r="Q107" s="210"/>
      <c r="R107" s="211">
        <f>SUM(R108:R110)</f>
        <v>0</v>
      </c>
      <c r="S107" s="210"/>
      <c r="T107" s="212">
        <f>SUM(T108:T110)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13" t="s">
        <v>163</v>
      </c>
      <c r="AT107" s="214" t="s">
        <v>76</v>
      </c>
      <c r="AU107" s="214" t="s">
        <v>22</v>
      </c>
      <c r="AY107" s="213" t="s">
        <v>121</v>
      </c>
      <c r="BK107" s="215">
        <f>SUM(BK108:BK110)</f>
        <v>0</v>
      </c>
    </row>
    <row r="108" s="2" customFormat="1" ht="16.5" customHeight="1">
      <c r="A108" s="38"/>
      <c r="B108" s="39"/>
      <c r="C108" s="218" t="s">
        <v>163</v>
      </c>
      <c r="D108" s="218" t="s">
        <v>123</v>
      </c>
      <c r="E108" s="219" t="s">
        <v>412</v>
      </c>
      <c r="F108" s="220" t="s">
        <v>411</v>
      </c>
      <c r="G108" s="221" t="s">
        <v>386</v>
      </c>
      <c r="H108" s="222">
        <v>91027</v>
      </c>
      <c r="I108" s="223"/>
      <c r="J108" s="224">
        <f>ROUND(I108*H108,2)</f>
        <v>0</v>
      </c>
      <c r="K108" s="220" t="s">
        <v>127</v>
      </c>
      <c r="L108" s="44"/>
      <c r="M108" s="225" t="s">
        <v>20</v>
      </c>
      <c r="N108" s="226" t="s">
        <v>48</v>
      </c>
      <c r="O108" s="84"/>
      <c r="P108" s="227">
        <f>O108*H108</f>
        <v>0</v>
      </c>
      <c r="Q108" s="227">
        <v>0</v>
      </c>
      <c r="R108" s="227">
        <f>Q108*H108</f>
        <v>0</v>
      </c>
      <c r="S108" s="227">
        <v>0</v>
      </c>
      <c r="T108" s="228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29" t="s">
        <v>128</v>
      </c>
      <c r="AT108" s="229" t="s">
        <v>123</v>
      </c>
      <c r="AU108" s="229" t="s">
        <v>86</v>
      </c>
      <c r="AY108" s="17" t="s">
        <v>121</v>
      </c>
      <c r="BE108" s="230">
        <f>IF(N108="základní",J108,0)</f>
        <v>0</v>
      </c>
      <c r="BF108" s="230">
        <f>IF(N108="snížená",J108,0)</f>
        <v>0</v>
      </c>
      <c r="BG108" s="230">
        <f>IF(N108="zákl. přenesená",J108,0)</f>
        <v>0</v>
      </c>
      <c r="BH108" s="230">
        <f>IF(N108="sníž. přenesená",J108,0)</f>
        <v>0</v>
      </c>
      <c r="BI108" s="230">
        <f>IF(N108="nulová",J108,0)</f>
        <v>0</v>
      </c>
      <c r="BJ108" s="17" t="s">
        <v>22</v>
      </c>
      <c r="BK108" s="230">
        <f>ROUND(I108*H108,2)</f>
        <v>0</v>
      </c>
      <c r="BL108" s="17" t="s">
        <v>128</v>
      </c>
      <c r="BM108" s="229" t="s">
        <v>413</v>
      </c>
    </row>
    <row r="109" s="2" customFormat="1">
      <c r="A109" s="38"/>
      <c r="B109" s="39"/>
      <c r="C109" s="40"/>
      <c r="D109" s="231" t="s">
        <v>130</v>
      </c>
      <c r="E109" s="40"/>
      <c r="F109" s="232" t="s">
        <v>411</v>
      </c>
      <c r="G109" s="40"/>
      <c r="H109" s="40"/>
      <c r="I109" s="136"/>
      <c r="J109" s="40"/>
      <c r="K109" s="40"/>
      <c r="L109" s="44"/>
      <c r="M109" s="233"/>
      <c r="N109" s="234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130</v>
      </c>
      <c r="AU109" s="17" t="s">
        <v>86</v>
      </c>
    </row>
    <row r="110" s="2" customFormat="1">
      <c r="A110" s="38"/>
      <c r="B110" s="39"/>
      <c r="C110" s="40"/>
      <c r="D110" s="231" t="s">
        <v>388</v>
      </c>
      <c r="E110" s="40"/>
      <c r="F110" s="235" t="s">
        <v>414</v>
      </c>
      <c r="G110" s="40"/>
      <c r="H110" s="40"/>
      <c r="I110" s="136"/>
      <c r="J110" s="40"/>
      <c r="K110" s="40"/>
      <c r="L110" s="44"/>
      <c r="M110" s="233"/>
      <c r="N110" s="234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388</v>
      </c>
      <c r="AU110" s="17" t="s">
        <v>86</v>
      </c>
    </row>
    <row r="111" s="12" customFormat="1" ht="22.8" customHeight="1">
      <c r="A111" s="12"/>
      <c r="B111" s="202"/>
      <c r="C111" s="203"/>
      <c r="D111" s="204" t="s">
        <v>76</v>
      </c>
      <c r="E111" s="216" t="s">
        <v>415</v>
      </c>
      <c r="F111" s="216" t="s">
        <v>416</v>
      </c>
      <c r="G111" s="203"/>
      <c r="H111" s="203"/>
      <c r="I111" s="206"/>
      <c r="J111" s="217">
        <f>BK111</f>
        <v>0</v>
      </c>
      <c r="K111" s="203"/>
      <c r="L111" s="208"/>
      <c r="M111" s="209"/>
      <c r="N111" s="210"/>
      <c r="O111" s="210"/>
      <c r="P111" s="211">
        <f>SUM(P112:P114)</f>
        <v>0</v>
      </c>
      <c r="Q111" s="210"/>
      <c r="R111" s="211">
        <f>SUM(R112:R114)</f>
        <v>0</v>
      </c>
      <c r="S111" s="210"/>
      <c r="T111" s="212">
        <f>SUM(T112:T114)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13" t="s">
        <v>163</v>
      </c>
      <c r="AT111" s="214" t="s">
        <v>76</v>
      </c>
      <c r="AU111" s="214" t="s">
        <v>22</v>
      </c>
      <c r="AY111" s="213" t="s">
        <v>121</v>
      </c>
      <c r="BK111" s="215">
        <f>SUM(BK112:BK114)</f>
        <v>0</v>
      </c>
    </row>
    <row r="112" s="2" customFormat="1" ht="16.5" customHeight="1">
      <c r="A112" s="38"/>
      <c r="B112" s="39"/>
      <c r="C112" s="218" t="s">
        <v>174</v>
      </c>
      <c r="D112" s="218" t="s">
        <v>123</v>
      </c>
      <c r="E112" s="219" t="s">
        <v>417</v>
      </c>
      <c r="F112" s="220" t="s">
        <v>416</v>
      </c>
      <c r="G112" s="221" t="s">
        <v>386</v>
      </c>
      <c r="H112" s="222">
        <v>91027</v>
      </c>
      <c r="I112" s="223"/>
      <c r="J112" s="224">
        <f>ROUND(I112*H112,2)</f>
        <v>0</v>
      </c>
      <c r="K112" s="220" t="s">
        <v>127</v>
      </c>
      <c r="L112" s="44"/>
      <c r="M112" s="225" t="s">
        <v>20</v>
      </c>
      <c r="N112" s="226" t="s">
        <v>48</v>
      </c>
      <c r="O112" s="84"/>
      <c r="P112" s="227">
        <f>O112*H112</f>
        <v>0</v>
      </c>
      <c r="Q112" s="227">
        <v>0</v>
      </c>
      <c r="R112" s="227">
        <f>Q112*H112</f>
        <v>0</v>
      </c>
      <c r="S112" s="227">
        <v>0</v>
      </c>
      <c r="T112" s="228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29" t="s">
        <v>128</v>
      </c>
      <c r="AT112" s="229" t="s">
        <v>123</v>
      </c>
      <c r="AU112" s="229" t="s">
        <v>86</v>
      </c>
      <c r="AY112" s="17" t="s">
        <v>121</v>
      </c>
      <c r="BE112" s="230">
        <f>IF(N112="základní",J112,0)</f>
        <v>0</v>
      </c>
      <c r="BF112" s="230">
        <f>IF(N112="snížená",J112,0)</f>
        <v>0</v>
      </c>
      <c r="BG112" s="230">
        <f>IF(N112="zákl. přenesená",J112,0)</f>
        <v>0</v>
      </c>
      <c r="BH112" s="230">
        <f>IF(N112="sníž. přenesená",J112,0)</f>
        <v>0</v>
      </c>
      <c r="BI112" s="230">
        <f>IF(N112="nulová",J112,0)</f>
        <v>0</v>
      </c>
      <c r="BJ112" s="17" t="s">
        <v>22</v>
      </c>
      <c r="BK112" s="230">
        <f>ROUND(I112*H112,2)</f>
        <v>0</v>
      </c>
      <c r="BL112" s="17" t="s">
        <v>128</v>
      </c>
      <c r="BM112" s="229" t="s">
        <v>418</v>
      </c>
    </row>
    <row r="113" s="2" customFormat="1">
      <c r="A113" s="38"/>
      <c r="B113" s="39"/>
      <c r="C113" s="40"/>
      <c r="D113" s="231" t="s">
        <v>130</v>
      </c>
      <c r="E113" s="40"/>
      <c r="F113" s="232" t="s">
        <v>416</v>
      </c>
      <c r="G113" s="40"/>
      <c r="H113" s="40"/>
      <c r="I113" s="136"/>
      <c r="J113" s="40"/>
      <c r="K113" s="40"/>
      <c r="L113" s="44"/>
      <c r="M113" s="233"/>
      <c r="N113" s="234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130</v>
      </c>
      <c r="AU113" s="17" t="s">
        <v>86</v>
      </c>
    </row>
    <row r="114" s="2" customFormat="1">
      <c r="A114" s="38"/>
      <c r="B114" s="39"/>
      <c r="C114" s="40"/>
      <c r="D114" s="231" t="s">
        <v>388</v>
      </c>
      <c r="E114" s="40"/>
      <c r="F114" s="235" t="s">
        <v>419</v>
      </c>
      <c r="G114" s="40"/>
      <c r="H114" s="40"/>
      <c r="I114" s="136"/>
      <c r="J114" s="40"/>
      <c r="K114" s="40"/>
      <c r="L114" s="44"/>
      <c r="M114" s="281"/>
      <c r="N114" s="282"/>
      <c r="O114" s="283"/>
      <c r="P114" s="283"/>
      <c r="Q114" s="283"/>
      <c r="R114" s="283"/>
      <c r="S114" s="283"/>
      <c r="T114" s="284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388</v>
      </c>
      <c r="AU114" s="17" t="s">
        <v>86</v>
      </c>
    </row>
    <row r="115" s="2" customFormat="1" ht="6.96" customHeight="1">
      <c r="A115" s="38"/>
      <c r="B115" s="59"/>
      <c r="C115" s="60"/>
      <c r="D115" s="60"/>
      <c r="E115" s="60"/>
      <c r="F115" s="60"/>
      <c r="G115" s="60"/>
      <c r="H115" s="60"/>
      <c r="I115" s="166"/>
      <c r="J115" s="60"/>
      <c r="K115" s="60"/>
      <c r="L115" s="44"/>
      <c r="M115" s="38"/>
      <c r="O115" s="38"/>
      <c r="P115" s="38"/>
      <c r="Q115" s="38"/>
      <c r="R115" s="38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</sheetData>
  <sheetProtection sheet="1" autoFilter="0" formatColumns="0" formatRows="0" objects="1" scenarios="1" spinCount="100000" saltValue="Yw5AHgOev1jj//zcXLVBY2VyKemMhz4xhQqN4ZlrYL7lrdSa11xmmrQz0fS3pmqYT2TxuA22S7rSw6t4Nq/kLQ==" hashValue="KgpHnmzIySMppXybA9tlO4EeAxS388PcRllE7NfGaNx5rPIYlPe1pCC0z9d5yXF0jZyFH+g1SWdIcZcW6FO2bw==" algorithmName="SHA-512" password="CC35"/>
  <autoFilter ref="C84:K114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2020-04-14T15:22:59Z</dcterms:created>
  <dcterms:modified xsi:type="dcterms:W3CDTF">2020-04-14T15:23:07Z</dcterms:modified>
</cp:coreProperties>
</file>